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150" windowHeight="7935"/>
  </bookViews>
  <sheets>
    <sheet name="Eksperimen" sheetId="1" r:id="rId1"/>
    <sheet name="Kontrol" sheetId="2" r:id="rId2"/>
    <sheet name="Rekap Data" sheetId="3" r:id="rId3"/>
    <sheet name="Kelas Interval" sheetId="4" r:id="rId4"/>
  </sheets>
  <calcPr calcId="125725"/>
</workbook>
</file>

<file path=xl/calcChain.xml><?xml version="1.0" encoding="utf-8"?>
<calcChain xmlns="http://schemas.openxmlformats.org/spreadsheetml/2006/main">
  <c r="N18" i="3"/>
  <c r="O18"/>
  <c r="D18" i="1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I9" i="4" l="1"/>
  <c r="D20" i="2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15"/>
  <c r="AD15" s="1"/>
  <c r="AC14"/>
  <c r="AD14" s="1"/>
  <c r="AC13"/>
  <c r="AD13" s="1"/>
  <c r="AC12"/>
  <c r="AD12" s="1"/>
  <c r="AC11"/>
  <c r="AD11" s="1"/>
  <c r="I29" i="4" l="1"/>
  <c r="I40" l="1"/>
  <c r="AC19" i="2"/>
  <c r="J17" i="3" s="1"/>
  <c r="AC18" i="2"/>
  <c r="J16" i="3" s="1"/>
  <c r="AC17" i="2"/>
  <c r="J15" i="3" s="1"/>
  <c r="AC16" i="2"/>
  <c r="J14" i="3" s="1"/>
  <c r="J13"/>
  <c r="J12"/>
  <c r="J11"/>
  <c r="J10"/>
  <c r="J9"/>
  <c r="AC10" i="2"/>
  <c r="J8" i="3" s="1"/>
  <c r="AC9" i="2"/>
  <c r="J7" i="3" s="1"/>
  <c r="AC8" i="2"/>
  <c r="AC9" i="1"/>
  <c r="AC10"/>
  <c r="AC11"/>
  <c r="AC12"/>
  <c r="AC13"/>
  <c r="AC14"/>
  <c r="AC15"/>
  <c r="AC16"/>
  <c r="AC17"/>
  <c r="AC8"/>
  <c r="AC18" l="1"/>
  <c r="AC19" s="1"/>
  <c r="J6" i="3"/>
  <c r="AC20" i="2"/>
  <c r="AC21" s="1"/>
  <c r="AD9"/>
  <c r="K7" i="3" s="1"/>
  <c r="K9"/>
  <c r="K11"/>
  <c r="K13"/>
  <c r="AD17" i="2"/>
  <c r="K15" i="3" s="1"/>
  <c r="AD19" i="2"/>
  <c r="K17" i="3" s="1"/>
  <c r="K12"/>
  <c r="AD10" i="2"/>
  <c r="K8" i="3" s="1"/>
  <c r="K10"/>
  <c r="AD16" i="2"/>
  <c r="K14" i="3" s="1"/>
  <c r="AD18" i="2"/>
  <c r="K16" i="3" s="1"/>
  <c r="AD8" i="1"/>
  <c r="D6" i="3"/>
  <c r="AD16" i="1"/>
  <c r="E14" i="3" s="1"/>
  <c r="D14"/>
  <c r="AD14" i="1"/>
  <c r="E12" i="3" s="1"/>
  <c r="D12"/>
  <c r="AD12" i="1"/>
  <c r="E10" i="3" s="1"/>
  <c r="D10"/>
  <c r="AD10" i="1"/>
  <c r="E8" i="3" s="1"/>
  <c r="D8"/>
  <c r="AD17" i="1"/>
  <c r="D15" i="3"/>
  <c r="AD15" i="1"/>
  <c r="E13" i="3" s="1"/>
  <c r="D13"/>
  <c r="AD13" i="1"/>
  <c r="E11" i="3" s="1"/>
  <c r="D11"/>
  <c r="AD11" i="1"/>
  <c r="E9" i="3" s="1"/>
  <c r="D9"/>
  <c r="AD9" i="1"/>
  <c r="D7" i="3"/>
  <c r="J35" i="4"/>
  <c r="J37"/>
  <c r="J39"/>
  <c r="J36"/>
  <c r="J38"/>
  <c r="J34"/>
  <c r="K34" s="1"/>
  <c r="AD8" i="2"/>
  <c r="AD23" s="1"/>
  <c r="AD21" i="1" l="1"/>
  <c r="J20" i="3"/>
  <c r="J23"/>
  <c r="D22"/>
  <c r="E15"/>
  <c r="AD18" i="1"/>
  <c r="AD19" s="1"/>
  <c r="AD20"/>
  <c r="D18" i="3"/>
  <c r="D21"/>
  <c r="J40" i="4"/>
  <c r="D23" i="3"/>
  <c r="D19"/>
  <c r="D17"/>
  <c r="D24"/>
  <c r="D20"/>
  <c r="D16"/>
  <c r="E6"/>
  <c r="J26"/>
  <c r="J22"/>
  <c r="J18"/>
  <c r="J25"/>
  <c r="J24"/>
  <c r="J21"/>
  <c r="J19"/>
  <c r="K6"/>
  <c r="AD20" i="2"/>
  <c r="AD21" s="1"/>
  <c r="AD22"/>
  <c r="E7" i="3"/>
  <c r="K35" i="4"/>
  <c r="K36" s="1"/>
  <c r="K37" s="1"/>
  <c r="K38" s="1"/>
  <c r="K39" s="1"/>
  <c r="K20" i="3" l="1"/>
  <c r="K23"/>
  <c r="E18"/>
  <c r="E24"/>
  <c r="E21"/>
  <c r="E20"/>
  <c r="E16"/>
  <c r="E23"/>
  <c r="E22"/>
  <c r="E19"/>
  <c r="E17"/>
  <c r="K25"/>
  <c r="K24"/>
  <c r="K21"/>
  <c r="K19"/>
  <c r="K26"/>
  <c r="K22"/>
  <c r="K18"/>
  <c r="D6" i="4" l="1"/>
  <c r="D7"/>
  <c r="D14" s="1"/>
  <c r="F14" s="1"/>
  <c r="I8" l="1"/>
  <c r="I10" s="1"/>
  <c r="G14"/>
  <c r="D15"/>
  <c r="F15" s="1"/>
  <c r="G15" l="1"/>
  <c r="D16"/>
  <c r="F16" s="1"/>
  <c r="D17" l="1"/>
  <c r="F17" s="1"/>
  <c r="G16"/>
  <c r="G17" l="1"/>
  <c r="D26" l="1"/>
  <c r="D27"/>
  <c r="D34" s="1"/>
  <c r="F34" s="1"/>
  <c r="I28" l="1"/>
  <c r="I30" s="1"/>
  <c r="G34"/>
  <c r="D35"/>
  <c r="F35" s="1"/>
  <c r="G35" l="1"/>
  <c r="D36"/>
  <c r="F36" s="1"/>
  <c r="G36" l="1"/>
  <c r="D37"/>
  <c r="F37" s="1"/>
  <c r="G37" l="1"/>
  <c r="D38"/>
  <c r="F38" s="1"/>
  <c r="G38" l="1"/>
  <c r="D39"/>
  <c r="F39" s="1"/>
  <c r="G39" s="1"/>
  <c r="N19" i="3"/>
  <c r="J15" i="4"/>
  <c r="J16"/>
  <c r="J17"/>
  <c r="J18"/>
  <c r="I18"/>
  <c r="J14"/>
  <c r="K14"/>
  <c r="K15"/>
  <c r="K16"/>
  <c r="K17"/>
</calcChain>
</file>

<file path=xl/sharedStrings.xml><?xml version="1.0" encoding="utf-8"?>
<sst xmlns="http://schemas.openxmlformats.org/spreadsheetml/2006/main" count="170" uniqueCount="76">
  <si>
    <t>No. Soal</t>
  </si>
  <si>
    <t>Skor</t>
  </si>
  <si>
    <t>Nilai</t>
  </si>
  <si>
    <t>X</t>
  </si>
  <si>
    <t>S</t>
  </si>
  <si>
    <t>Klas Interval Motivasi Belajar</t>
  </si>
  <si>
    <t xml:space="preserve">N </t>
  </si>
  <si>
    <t>=</t>
  </si>
  <si>
    <t>Data terbesar</t>
  </si>
  <si>
    <t>Data terkecil</t>
  </si>
  <si>
    <t>Rentang</t>
  </si>
  <si>
    <t>Data terbesar - data terkecil</t>
  </si>
  <si>
    <t>Banyak Kelas Interval</t>
  </si>
  <si>
    <t>1 + 3,3 log N</t>
  </si>
  <si>
    <t>dibulatkan jadi</t>
  </si>
  <si>
    <t>Panjang Kelas</t>
  </si>
  <si>
    <t xml:space="preserve">Rentang  </t>
  </si>
  <si>
    <t>Banyak Kelas</t>
  </si>
  <si>
    <t>Interval Kelas</t>
  </si>
  <si>
    <t>F</t>
  </si>
  <si>
    <t>%</t>
  </si>
  <si>
    <t>-</t>
  </si>
  <si>
    <t>Jumlah</t>
  </si>
  <si>
    <t>Data Hasil Belajar Siswa Kelas Eksperimen</t>
  </si>
  <si>
    <t>Data Hasil Belajar Siswa Kelas Kontrol</t>
  </si>
  <si>
    <t>No</t>
  </si>
  <si>
    <t>Skor Tertinggi</t>
  </si>
  <si>
    <t>Skor Terendah</t>
  </si>
  <si>
    <t>Mean</t>
  </si>
  <si>
    <t>Median</t>
  </si>
  <si>
    <t>Modus</t>
  </si>
  <si>
    <t>Std Deviasi</t>
  </si>
  <si>
    <t>Variance</t>
  </si>
  <si>
    <t xml:space="preserve">Jumlah Siswa </t>
  </si>
  <si>
    <t>Jumlah Skor</t>
  </si>
  <si>
    <t>Hasil Belajar Siswa</t>
  </si>
  <si>
    <t>Skor Jawaban</t>
  </si>
  <si>
    <t>1. Hasil Belajar Kelas Eksperimen</t>
  </si>
  <si>
    <t>2. Hasil Belajar Kelas Kontrol</t>
  </si>
  <si>
    <t>ΣX</t>
  </si>
  <si>
    <r>
      <t>S</t>
    </r>
    <r>
      <rPr>
        <vertAlign val="superscript"/>
        <sz val="11"/>
        <color theme="1"/>
        <rFont val="Times New Roman"/>
        <family val="1"/>
      </rPr>
      <t>2</t>
    </r>
  </si>
  <si>
    <t>No. Resp</t>
  </si>
  <si>
    <t>Nama Siswa</t>
  </si>
  <si>
    <t>Kelas Kontrol</t>
  </si>
  <si>
    <t>Kelas Eksperimen</t>
  </si>
  <si>
    <t>Peningkatan Hasil Belajar</t>
  </si>
  <si>
    <t>rata-rata</t>
  </si>
  <si>
    <t>peningkatan (%)</t>
  </si>
  <si>
    <t>TABEL HASIL BELAJAR SISWA KELOMPOK KONTROL</t>
  </si>
  <si>
    <t xml:space="preserve"> TABEL HASIL BELAJAR SISWA KELOMPOK EKSPERIMEN </t>
  </si>
  <si>
    <t>PADA SMK MUHAMMDIYAH 1 PADANG</t>
  </si>
  <si>
    <t>PADANGPADA SMK MUHAMMADIYAH 1 PADANG</t>
  </si>
  <si>
    <t>Afrian Saputra</t>
  </si>
  <si>
    <t xml:space="preserve">Hadijah Canmay </t>
  </si>
  <si>
    <t xml:space="preserve">Harfanza Martawijaya </t>
  </si>
  <si>
    <t xml:space="preserve">Lifran Wardana </t>
  </si>
  <si>
    <t>Miftahul Hasan</t>
  </si>
  <si>
    <t>Mardianshah Sahputra</t>
  </si>
  <si>
    <t>Nevo Rizky Luketa</t>
  </si>
  <si>
    <t>Shinta Yolanda</t>
  </si>
  <si>
    <t xml:space="preserve">Tarisa Rahma Zachlis </t>
  </si>
  <si>
    <t>Yongki Saputra</t>
  </si>
  <si>
    <t xml:space="preserve">Andre Fransisko </t>
  </si>
  <si>
    <t>Arif Hidayat</t>
  </si>
  <si>
    <t xml:space="preserve">Aditya Ortinata </t>
  </si>
  <si>
    <t xml:space="preserve">Hadi Santoso </t>
  </si>
  <si>
    <t xml:space="preserve">Haris Maulana Irdiyawan </t>
  </si>
  <si>
    <t>Irval Dulatif</t>
  </si>
  <si>
    <t>Ilham Dinata Putra</t>
  </si>
  <si>
    <t xml:space="preserve">Ilham Septiawan </t>
  </si>
  <si>
    <t xml:space="preserve">Imareda Amril </t>
  </si>
  <si>
    <t xml:space="preserve">Mua'azin Nurzaki </t>
  </si>
  <si>
    <t xml:space="preserve">Nico Pratama </t>
  </si>
  <si>
    <t xml:space="preserve">Riski Alamsyah </t>
  </si>
  <si>
    <t xml:space="preserve"> </t>
  </si>
  <si>
    <t>% Komulatif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</si>
</sst>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Calibri"/>
      <family val="2"/>
      <charset val="1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 applyAlignment="1">
      <alignment horizontal="center"/>
    </xf>
    <xf numFmtId="0" fontId="2" fillId="0" borderId="0" xfId="0" applyFont="1"/>
    <xf numFmtId="2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/>
    <xf numFmtId="0" fontId="2" fillId="3" borderId="0" xfId="0" applyFont="1" applyFill="1" applyAlignment="1">
      <alignment horizontal="left"/>
    </xf>
    <xf numFmtId="1" fontId="2" fillId="2" borderId="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0" xfId="0" applyFont="1"/>
    <xf numFmtId="16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/>
    <xf numFmtId="0" fontId="1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5" fontId="2" fillId="0" borderId="0" xfId="0" applyNumberFormat="1" applyFo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0" fontId="2" fillId="0" borderId="6" xfId="0" applyNumberFormat="1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'Rekap Data'!$Q$5</c:f>
              <c:strCache>
                <c:ptCount val="1"/>
                <c:pt idx="0">
                  <c:v>Peningkatan Hasil Belajar</c:v>
                </c:pt>
              </c:strCache>
            </c:strRef>
          </c:tx>
          <c:marker>
            <c:symbol val="none"/>
          </c:marker>
          <c:cat>
            <c:strRef>
              <c:f>'Rekap Data'!$R$4:$S$4</c:f>
              <c:strCache>
                <c:ptCount val="2"/>
                <c:pt idx="0">
                  <c:v>Kelas Kontrol</c:v>
                </c:pt>
                <c:pt idx="1">
                  <c:v>Kelas Eksperimen</c:v>
                </c:pt>
              </c:strCache>
            </c:strRef>
          </c:cat>
          <c:val>
            <c:numRef>
              <c:f>'Rekap Data'!$R$5:$S$5</c:f>
              <c:numCache>
                <c:formatCode>General</c:formatCode>
                <c:ptCount val="2"/>
                <c:pt idx="0" formatCode="0.00">
                  <c:v>72.67</c:v>
                </c:pt>
                <c:pt idx="1">
                  <c:v>81.2</c:v>
                </c:pt>
              </c:numCache>
            </c:numRef>
          </c:val>
        </c:ser>
        <c:marker val="1"/>
        <c:axId val="65533440"/>
        <c:axId val="65534976"/>
      </c:lineChart>
      <c:catAx>
        <c:axId val="65533440"/>
        <c:scaling>
          <c:orientation val="minMax"/>
        </c:scaling>
        <c:axPos val="b"/>
        <c:majorTickMark val="none"/>
        <c:tickLblPos val="nextTo"/>
        <c:crossAx val="65534976"/>
        <c:crosses val="autoZero"/>
        <c:auto val="1"/>
        <c:lblAlgn val="ctr"/>
        <c:lblOffset val="100"/>
      </c:catAx>
      <c:valAx>
        <c:axId val="65534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Hasil Post Test</a:t>
                </a:r>
              </a:p>
            </c:rich>
          </c:tx>
        </c:title>
        <c:numFmt formatCode="0.00" sourceLinked="1"/>
        <c:majorTickMark val="none"/>
        <c:tickLblPos val="nextTo"/>
        <c:crossAx val="65533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182367</xdr:colOff>
      <xdr:row>10</xdr:row>
      <xdr:rowOff>79629</xdr:rowOff>
    </xdr:from>
    <xdr:to>
      <xdr:col>20</xdr:col>
      <xdr:colOff>544926</xdr:colOff>
      <xdr:row>23</xdr:row>
      <xdr:rowOff>113535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D31"/>
  <sheetViews>
    <sheetView tabSelected="1" workbookViewId="0">
      <selection activeCell="B1" sqref="B1"/>
    </sheetView>
  </sheetViews>
  <sheetFormatPr defaultRowHeight="15"/>
  <cols>
    <col min="1" max="1" width="9.140625" style="8"/>
    <col min="2" max="2" width="5.5703125" style="20" customWidth="1"/>
    <col min="3" max="3" width="25.7109375" style="20" customWidth="1"/>
    <col min="4" max="28" width="3" style="20" customWidth="1"/>
    <col min="29" max="16384" width="9.140625" style="8"/>
  </cols>
  <sheetData>
    <row r="1" spans="2:30">
      <c r="B1" s="30"/>
      <c r="C1" s="30"/>
    </row>
    <row r="2" spans="2:30">
      <c r="B2" s="60" t="s">
        <v>49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0">
      <c r="B3" s="61" t="s">
        <v>51</v>
      </c>
      <c r="C3" s="6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2:30">
      <c r="B4" s="28"/>
      <c r="C4" s="28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2:30">
      <c r="B5" s="63" t="s">
        <v>41</v>
      </c>
      <c r="C5" s="68" t="s">
        <v>42</v>
      </c>
      <c r="D5" s="57" t="s">
        <v>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9"/>
      <c r="AC5" s="66" t="s">
        <v>1</v>
      </c>
      <c r="AD5" s="66" t="s">
        <v>2</v>
      </c>
    </row>
    <row r="6" spans="2:30">
      <c r="B6" s="64"/>
      <c r="C6" s="66"/>
      <c r="D6" s="2">
        <v>1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10</v>
      </c>
      <c r="L6" s="2">
        <v>11</v>
      </c>
      <c r="M6" s="2">
        <v>12</v>
      </c>
      <c r="N6" s="2">
        <v>13</v>
      </c>
      <c r="O6" s="2">
        <v>15</v>
      </c>
      <c r="P6" s="2">
        <v>16</v>
      </c>
      <c r="Q6" s="2">
        <v>17</v>
      </c>
      <c r="R6" s="2">
        <v>19</v>
      </c>
      <c r="S6" s="2">
        <v>20</v>
      </c>
      <c r="T6" s="2">
        <v>21</v>
      </c>
      <c r="U6" s="2">
        <v>22</v>
      </c>
      <c r="V6" s="2">
        <v>23</v>
      </c>
      <c r="W6" s="2">
        <v>24</v>
      </c>
      <c r="X6" s="2">
        <v>25</v>
      </c>
      <c r="Y6" s="2">
        <v>26</v>
      </c>
      <c r="Z6" s="2">
        <v>28</v>
      </c>
      <c r="AA6" s="2">
        <v>29</v>
      </c>
      <c r="AB6" s="2">
        <v>30</v>
      </c>
      <c r="AC6" s="66"/>
      <c r="AD6" s="66"/>
    </row>
    <row r="7" spans="2:30">
      <c r="B7" s="65"/>
      <c r="C7" s="67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2">
        <v>16</v>
      </c>
      <c r="T7" s="2">
        <v>17</v>
      </c>
      <c r="U7" s="2">
        <v>18</v>
      </c>
      <c r="V7" s="2">
        <v>19</v>
      </c>
      <c r="W7" s="2">
        <v>20</v>
      </c>
      <c r="X7" s="2">
        <v>21</v>
      </c>
      <c r="Y7" s="2">
        <v>22</v>
      </c>
      <c r="Z7" s="2">
        <v>23</v>
      </c>
      <c r="AA7" s="2">
        <v>24</v>
      </c>
      <c r="AB7" s="2">
        <v>25</v>
      </c>
      <c r="AC7" s="67"/>
      <c r="AD7" s="67"/>
    </row>
    <row r="8" spans="2:30" ht="15.75">
      <c r="B8" s="2">
        <v>1</v>
      </c>
      <c r="C8" s="33" t="s">
        <v>52</v>
      </c>
      <c r="D8" s="39">
        <v>1</v>
      </c>
      <c r="E8" s="39">
        <v>1</v>
      </c>
      <c r="F8" s="39">
        <v>0</v>
      </c>
      <c r="G8" s="39">
        <v>1</v>
      </c>
      <c r="H8" s="39">
        <v>1</v>
      </c>
      <c r="I8" s="39">
        <v>0</v>
      </c>
      <c r="J8" s="39">
        <v>1</v>
      </c>
      <c r="K8" s="39">
        <v>1</v>
      </c>
      <c r="L8" s="39">
        <v>1</v>
      </c>
      <c r="M8" s="39">
        <v>0</v>
      </c>
      <c r="N8" s="39">
        <v>1</v>
      </c>
      <c r="O8" s="39">
        <v>1</v>
      </c>
      <c r="P8" s="39">
        <v>1</v>
      </c>
      <c r="Q8" s="39">
        <v>1</v>
      </c>
      <c r="R8" s="39">
        <v>1</v>
      </c>
      <c r="S8" s="39">
        <v>1</v>
      </c>
      <c r="T8" s="39">
        <v>0</v>
      </c>
      <c r="U8" s="39">
        <v>1</v>
      </c>
      <c r="V8" s="39">
        <v>1</v>
      </c>
      <c r="W8" s="39">
        <v>1</v>
      </c>
      <c r="X8" s="39">
        <v>1</v>
      </c>
      <c r="Y8" s="39">
        <v>1</v>
      </c>
      <c r="Z8" s="39">
        <v>1</v>
      </c>
      <c r="AA8" s="39">
        <v>1</v>
      </c>
      <c r="AB8" s="39">
        <v>1</v>
      </c>
      <c r="AC8" s="2">
        <f>SUM(D8:AB8)</f>
        <v>21</v>
      </c>
      <c r="AD8" s="21">
        <f>AC8*4</f>
        <v>84</v>
      </c>
    </row>
    <row r="9" spans="2:30" ht="15.75">
      <c r="B9" s="2">
        <v>2</v>
      </c>
      <c r="C9" s="33" t="s">
        <v>53</v>
      </c>
      <c r="D9" s="39">
        <v>0</v>
      </c>
      <c r="E9" s="39">
        <v>0</v>
      </c>
      <c r="F9" s="39">
        <v>1</v>
      </c>
      <c r="G9" s="39">
        <v>1</v>
      </c>
      <c r="H9" s="39">
        <v>1</v>
      </c>
      <c r="I9" s="39">
        <v>1</v>
      </c>
      <c r="J9" s="39">
        <v>0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39">
        <v>0</v>
      </c>
      <c r="S9" s="39">
        <v>1</v>
      </c>
      <c r="T9" s="39">
        <v>1</v>
      </c>
      <c r="U9" s="39">
        <v>0</v>
      </c>
      <c r="V9" s="39">
        <v>1</v>
      </c>
      <c r="W9" s="39">
        <v>1</v>
      </c>
      <c r="X9" s="39">
        <v>1</v>
      </c>
      <c r="Y9" s="39">
        <v>1</v>
      </c>
      <c r="Z9" s="39">
        <v>0</v>
      </c>
      <c r="AA9" s="39">
        <v>1</v>
      </c>
      <c r="AB9" s="39">
        <v>1</v>
      </c>
      <c r="AC9" s="2">
        <f t="shared" ref="AC9:AC17" si="0">SUM(D9:AB9)</f>
        <v>19</v>
      </c>
      <c r="AD9" s="21">
        <f t="shared" ref="AD9:AD17" si="1">AC9*4</f>
        <v>76</v>
      </c>
    </row>
    <row r="10" spans="2:30" ht="15.75">
      <c r="B10" s="2">
        <v>3</v>
      </c>
      <c r="C10" s="33" t="s">
        <v>54</v>
      </c>
      <c r="D10" s="39">
        <v>0</v>
      </c>
      <c r="E10" s="39">
        <v>1</v>
      </c>
      <c r="F10" s="39">
        <v>0</v>
      </c>
      <c r="G10" s="39">
        <v>1</v>
      </c>
      <c r="H10" s="39">
        <v>1</v>
      </c>
      <c r="I10" s="39">
        <v>1</v>
      </c>
      <c r="J10" s="39">
        <v>1</v>
      </c>
      <c r="K10" s="39">
        <v>1</v>
      </c>
      <c r="L10" s="39">
        <v>1</v>
      </c>
      <c r="M10" s="39">
        <v>0</v>
      </c>
      <c r="N10" s="39">
        <v>1</v>
      </c>
      <c r="O10" s="39">
        <v>1</v>
      </c>
      <c r="P10" s="39">
        <v>0</v>
      </c>
      <c r="Q10" s="39">
        <v>1</v>
      </c>
      <c r="R10" s="39">
        <v>1</v>
      </c>
      <c r="S10" s="39">
        <v>1</v>
      </c>
      <c r="T10" s="39">
        <v>0</v>
      </c>
      <c r="U10" s="39">
        <v>1</v>
      </c>
      <c r="V10" s="39">
        <v>1</v>
      </c>
      <c r="W10" s="39">
        <v>1</v>
      </c>
      <c r="X10" s="39">
        <v>1</v>
      </c>
      <c r="Y10" s="39">
        <v>1</v>
      </c>
      <c r="Z10" s="39">
        <v>1</v>
      </c>
      <c r="AA10" s="39">
        <v>1</v>
      </c>
      <c r="AB10" s="39">
        <v>1</v>
      </c>
      <c r="AC10" s="2">
        <f t="shared" si="0"/>
        <v>20</v>
      </c>
      <c r="AD10" s="21">
        <f t="shared" si="1"/>
        <v>80</v>
      </c>
    </row>
    <row r="11" spans="2:30" ht="15.75">
      <c r="B11" s="2">
        <v>4</v>
      </c>
      <c r="C11" s="33" t="s">
        <v>55</v>
      </c>
      <c r="D11" s="39">
        <v>1</v>
      </c>
      <c r="E11" s="39">
        <v>0</v>
      </c>
      <c r="F11" s="39">
        <v>1</v>
      </c>
      <c r="G11" s="39">
        <v>1</v>
      </c>
      <c r="H11" s="39">
        <v>1</v>
      </c>
      <c r="I11" s="39">
        <v>1</v>
      </c>
      <c r="J11" s="39">
        <v>1</v>
      </c>
      <c r="K11" s="39">
        <v>1</v>
      </c>
      <c r="L11" s="39">
        <v>0</v>
      </c>
      <c r="M11" s="39">
        <v>1</v>
      </c>
      <c r="N11" s="39">
        <v>1</v>
      </c>
      <c r="O11" s="39">
        <v>1</v>
      </c>
      <c r="P11" s="39">
        <v>1</v>
      </c>
      <c r="Q11" s="39">
        <v>1</v>
      </c>
      <c r="R11" s="39">
        <v>1</v>
      </c>
      <c r="S11" s="39">
        <v>1</v>
      </c>
      <c r="T11" s="39">
        <v>1</v>
      </c>
      <c r="U11" s="39">
        <v>0</v>
      </c>
      <c r="V11" s="39">
        <v>1</v>
      </c>
      <c r="W11" s="39">
        <v>1</v>
      </c>
      <c r="X11" s="39">
        <v>1</v>
      </c>
      <c r="Y11" s="39">
        <v>0</v>
      </c>
      <c r="Z11" s="39">
        <v>1</v>
      </c>
      <c r="AA11" s="39">
        <v>1</v>
      </c>
      <c r="AB11" s="39">
        <v>1</v>
      </c>
      <c r="AC11" s="2">
        <f t="shared" si="0"/>
        <v>21</v>
      </c>
      <c r="AD11" s="21">
        <f t="shared" si="1"/>
        <v>84</v>
      </c>
    </row>
    <row r="12" spans="2:30" ht="15.75">
      <c r="B12" s="2">
        <v>5</v>
      </c>
      <c r="C12" s="33" t="s">
        <v>56</v>
      </c>
      <c r="D12" s="39">
        <v>1</v>
      </c>
      <c r="E12" s="39">
        <v>1</v>
      </c>
      <c r="F12" s="39">
        <v>1</v>
      </c>
      <c r="G12" s="39">
        <v>1</v>
      </c>
      <c r="H12" s="39">
        <v>1</v>
      </c>
      <c r="I12" s="39">
        <v>0</v>
      </c>
      <c r="J12" s="39">
        <v>1</v>
      </c>
      <c r="K12" s="39">
        <v>1</v>
      </c>
      <c r="L12" s="39">
        <v>1</v>
      </c>
      <c r="M12" s="39">
        <v>1</v>
      </c>
      <c r="N12" s="39">
        <v>0</v>
      </c>
      <c r="O12" s="39">
        <v>1</v>
      </c>
      <c r="P12" s="39">
        <v>1</v>
      </c>
      <c r="Q12" s="39">
        <v>1</v>
      </c>
      <c r="R12" s="39">
        <v>1</v>
      </c>
      <c r="S12" s="39">
        <v>1</v>
      </c>
      <c r="T12" s="39">
        <v>1</v>
      </c>
      <c r="U12" s="39">
        <v>1</v>
      </c>
      <c r="V12" s="39">
        <v>1</v>
      </c>
      <c r="W12" s="39">
        <v>1</v>
      </c>
      <c r="X12" s="39">
        <v>1</v>
      </c>
      <c r="Y12" s="39">
        <v>0</v>
      </c>
      <c r="Z12" s="39">
        <v>1</v>
      </c>
      <c r="AA12" s="39">
        <v>1</v>
      </c>
      <c r="AB12" s="39">
        <v>1</v>
      </c>
      <c r="AC12" s="2">
        <f t="shared" si="0"/>
        <v>22</v>
      </c>
      <c r="AD12" s="21">
        <f t="shared" si="1"/>
        <v>88</v>
      </c>
    </row>
    <row r="13" spans="2:30" ht="15.75">
      <c r="B13" s="2">
        <v>6</v>
      </c>
      <c r="C13" s="33" t="s">
        <v>57</v>
      </c>
      <c r="D13" s="39">
        <v>1</v>
      </c>
      <c r="E13" s="39">
        <v>1</v>
      </c>
      <c r="F13" s="39">
        <v>0</v>
      </c>
      <c r="G13" s="39">
        <v>1</v>
      </c>
      <c r="H13" s="39">
        <v>1</v>
      </c>
      <c r="I13" s="39">
        <v>1</v>
      </c>
      <c r="J13" s="39">
        <v>0</v>
      </c>
      <c r="K13" s="39">
        <v>1</v>
      </c>
      <c r="L13" s="39">
        <v>1</v>
      </c>
      <c r="M13" s="39">
        <v>1</v>
      </c>
      <c r="N13" s="39">
        <v>1</v>
      </c>
      <c r="O13" s="39">
        <v>1</v>
      </c>
      <c r="P13" s="39">
        <v>0</v>
      </c>
      <c r="Q13" s="39">
        <v>1</v>
      </c>
      <c r="R13" s="39">
        <v>1</v>
      </c>
      <c r="S13" s="39">
        <v>1</v>
      </c>
      <c r="T13" s="39">
        <v>1</v>
      </c>
      <c r="U13" s="39">
        <v>1</v>
      </c>
      <c r="V13" s="39">
        <v>1</v>
      </c>
      <c r="W13" s="39">
        <v>0</v>
      </c>
      <c r="X13" s="39">
        <v>1</v>
      </c>
      <c r="Y13" s="39">
        <v>1</v>
      </c>
      <c r="Z13" s="39">
        <v>0</v>
      </c>
      <c r="AA13" s="39">
        <v>1</v>
      </c>
      <c r="AB13" s="39">
        <v>0</v>
      </c>
      <c r="AC13" s="2">
        <f t="shared" si="0"/>
        <v>19</v>
      </c>
      <c r="AD13" s="21">
        <f t="shared" si="1"/>
        <v>76</v>
      </c>
    </row>
    <row r="14" spans="2:30" ht="15.75">
      <c r="B14" s="2">
        <v>7</v>
      </c>
      <c r="C14" s="33" t="s">
        <v>58</v>
      </c>
      <c r="D14" s="39">
        <v>1</v>
      </c>
      <c r="E14" s="39">
        <v>1</v>
      </c>
      <c r="F14" s="39">
        <v>1</v>
      </c>
      <c r="G14" s="39">
        <v>1</v>
      </c>
      <c r="H14" s="39">
        <v>0</v>
      </c>
      <c r="I14" s="39">
        <v>1</v>
      </c>
      <c r="J14" s="39">
        <v>1</v>
      </c>
      <c r="K14" s="39">
        <v>1</v>
      </c>
      <c r="L14" s="39">
        <v>1</v>
      </c>
      <c r="M14" s="39">
        <v>1</v>
      </c>
      <c r="N14" s="39">
        <v>1</v>
      </c>
      <c r="O14" s="39">
        <v>1</v>
      </c>
      <c r="P14" s="39">
        <v>1</v>
      </c>
      <c r="Q14" s="39">
        <v>1</v>
      </c>
      <c r="R14" s="39">
        <v>1</v>
      </c>
      <c r="S14" s="39">
        <v>0</v>
      </c>
      <c r="T14" s="39">
        <v>1</v>
      </c>
      <c r="U14" s="39">
        <v>0</v>
      </c>
      <c r="V14" s="39">
        <v>1</v>
      </c>
      <c r="W14" s="39">
        <v>1</v>
      </c>
      <c r="X14" s="39">
        <v>1</v>
      </c>
      <c r="Y14" s="39">
        <v>1</v>
      </c>
      <c r="Z14" s="39">
        <v>1</v>
      </c>
      <c r="AA14" s="39">
        <v>1</v>
      </c>
      <c r="AB14" s="39">
        <v>0</v>
      </c>
      <c r="AC14" s="2">
        <f t="shared" si="0"/>
        <v>21</v>
      </c>
      <c r="AD14" s="21">
        <f t="shared" si="1"/>
        <v>84</v>
      </c>
    </row>
    <row r="15" spans="2:30" ht="15.75">
      <c r="B15" s="2">
        <v>8</v>
      </c>
      <c r="C15" s="33" t="s">
        <v>59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1</v>
      </c>
      <c r="J15" s="39">
        <v>1</v>
      </c>
      <c r="K15" s="39">
        <v>1</v>
      </c>
      <c r="L15" s="39">
        <v>0</v>
      </c>
      <c r="M15" s="39">
        <v>1</v>
      </c>
      <c r="N15" s="39">
        <v>1</v>
      </c>
      <c r="O15" s="39">
        <v>0</v>
      </c>
      <c r="P15" s="39">
        <v>1</v>
      </c>
      <c r="Q15" s="39">
        <v>1</v>
      </c>
      <c r="R15" s="39">
        <v>1</v>
      </c>
      <c r="S15" s="39">
        <v>1</v>
      </c>
      <c r="T15" s="39">
        <v>1</v>
      </c>
      <c r="U15" s="39">
        <v>0</v>
      </c>
      <c r="V15" s="39">
        <v>1</v>
      </c>
      <c r="W15" s="39">
        <v>0</v>
      </c>
      <c r="X15" s="39">
        <v>1</v>
      </c>
      <c r="Y15" s="39">
        <v>1</v>
      </c>
      <c r="Z15" s="39">
        <v>1</v>
      </c>
      <c r="AA15" s="39">
        <v>0</v>
      </c>
      <c r="AB15" s="39">
        <v>1</v>
      </c>
      <c r="AC15" s="2">
        <f t="shared" si="0"/>
        <v>19</v>
      </c>
      <c r="AD15" s="21">
        <f t="shared" si="1"/>
        <v>76</v>
      </c>
    </row>
    <row r="16" spans="2:30" ht="15.75">
      <c r="B16" s="2">
        <v>9</v>
      </c>
      <c r="C16" s="33" t="s">
        <v>60</v>
      </c>
      <c r="D16" s="39">
        <v>1</v>
      </c>
      <c r="E16" s="39">
        <v>1</v>
      </c>
      <c r="F16" s="39">
        <v>0</v>
      </c>
      <c r="G16" s="39">
        <v>0</v>
      </c>
      <c r="H16" s="39">
        <v>1</v>
      </c>
      <c r="I16" s="39">
        <v>1</v>
      </c>
      <c r="J16" s="39">
        <v>0</v>
      </c>
      <c r="K16" s="39">
        <v>1</v>
      </c>
      <c r="L16" s="39">
        <v>1</v>
      </c>
      <c r="M16" s="39">
        <v>1</v>
      </c>
      <c r="N16" s="39">
        <v>1</v>
      </c>
      <c r="O16" s="39">
        <v>1</v>
      </c>
      <c r="P16" s="39">
        <v>1</v>
      </c>
      <c r="Q16" s="39">
        <v>1</v>
      </c>
      <c r="R16" s="39">
        <v>1</v>
      </c>
      <c r="S16" s="39">
        <v>1</v>
      </c>
      <c r="T16" s="39">
        <v>1</v>
      </c>
      <c r="U16" s="39">
        <v>0</v>
      </c>
      <c r="V16" s="39">
        <v>1</v>
      </c>
      <c r="W16" s="39">
        <v>1</v>
      </c>
      <c r="X16" s="39">
        <v>1</v>
      </c>
      <c r="Y16" s="39">
        <v>0</v>
      </c>
      <c r="Z16" s="39">
        <v>1</v>
      </c>
      <c r="AA16" s="39">
        <v>1</v>
      </c>
      <c r="AB16" s="39">
        <v>1</v>
      </c>
      <c r="AC16" s="2">
        <f t="shared" si="0"/>
        <v>20</v>
      </c>
      <c r="AD16" s="21">
        <f t="shared" si="1"/>
        <v>80</v>
      </c>
    </row>
    <row r="17" spans="2:30" ht="15.75">
      <c r="B17" s="2">
        <v>10</v>
      </c>
      <c r="C17" s="33" t="s">
        <v>61</v>
      </c>
      <c r="D17" s="39">
        <v>1</v>
      </c>
      <c r="E17" s="39">
        <v>1</v>
      </c>
      <c r="F17" s="39">
        <v>1</v>
      </c>
      <c r="G17" s="39">
        <v>1</v>
      </c>
      <c r="H17" s="39">
        <v>0</v>
      </c>
      <c r="I17" s="39">
        <v>0</v>
      </c>
      <c r="J17" s="39">
        <v>0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</v>
      </c>
      <c r="W17" s="39">
        <v>1</v>
      </c>
      <c r="X17" s="39">
        <v>0</v>
      </c>
      <c r="Y17" s="39">
        <v>1</v>
      </c>
      <c r="Z17" s="39">
        <v>1</v>
      </c>
      <c r="AA17" s="39">
        <v>1</v>
      </c>
      <c r="AB17" s="39">
        <v>1</v>
      </c>
      <c r="AC17" s="2">
        <f t="shared" si="0"/>
        <v>21</v>
      </c>
      <c r="AD17" s="21">
        <f t="shared" si="1"/>
        <v>84</v>
      </c>
    </row>
    <row r="18" spans="2:30">
      <c r="B18" s="55" t="s">
        <v>39</v>
      </c>
      <c r="C18" s="56"/>
      <c r="D18" s="2">
        <f>SUM(D8:D17)</f>
        <v>8</v>
      </c>
      <c r="E18" s="40">
        <f t="shared" ref="E18:AB18" si="2">SUM(E8:E17)</f>
        <v>7</v>
      </c>
      <c r="F18" s="40">
        <f t="shared" si="2"/>
        <v>6</v>
      </c>
      <c r="G18" s="40">
        <f t="shared" si="2"/>
        <v>9</v>
      </c>
      <c r="H18" s="40">
        <f t="shared" si="2"/>
        <v>8</v>
      </c>
      <c r="I18" s="40">
        <f t="shared" si="2"/>
        <v>7</v>
      </c>
      <c r="J18" s="40">
        <f t="shared" si="2"/>
        <v>6</v>
      </c>
      <c r="K18" s="40">
        <f t="shared" si="2"/>
        <v>10</v>
      </c>
      <c r="L18" s="40">
        <f t="shared" si="2"/>
        <v>8</v>
      </c>
      <c r="M18" s="40">
        <f t="shared" si="2"/>
        <v>8</v>
      </c>
      <c r="N18" s="40">
        <f t="shared" si="2"/>
        <v>9</v>
      </c>
      <c r="O18" s="40">
        <f t="shared" si="2"/>
        <v>9</v>
      </c>
      <c r="P18" s="40">
        <f t="shared" si="2"/>
        <v>8</v>
      </c>
      <c r="Q18" s="40">
        <f t="shared" si="2"/>
        <v>10</v>
      </c>
      <c r="R18" s="40">
        <f t="shared" si="2"/>
        <v>9</v>
      </c>
      <c r="S18" s="40">
        <f t="shared" si="2"/>
        <v>9</v>
      </c>
      <c r="T18" s="40">
        <f t="shared" si="2"/>
        <v>8</v>
      </c>
      <c r="U18" s="40">
        <f t="shared" si="2"/>
        <v>5</v>
      </c>
      <c r="V18" s="40">
        <f t="shared" si="2"/>
        <v>10</v>
      </c>
      <c r="W18" s="40">
        <f t="shared" si="2"/>
        <v>8</v>
      </c>
      <c r="X18" s="40">
        <f t="shared" si="2"/>
        <v>9</v>
      </c>
      <c r="Y18" s="40">
        <f t="shared" si="2"/>
        <v>7</v>
      </c>
      <c r="Z18" s="40">
        <f t="shared" si="2"/>
        <v>8</v>
      </c>
      <c r="AA18" s="40">
        <f t="shared" si="2"/>
        <v>9</v>
      </c>
      <c r="AB18" s="40">
        <f t="shared" si="2"/>
        <v>8</v>
      </c>
      <c r="AC18" s="2">
        <f>SUM(AC8:AC17)</f>
        <v>203</v>
      </c>
      <c r="AD18" s="23">
        <f>SUM(AD8:AD17)</f>
        <v>812</v>
      </c>
    </row>
    <row r="19" spans="2:30">
      <c r="B19" s="55" t="s">
        <v>3</v>
      </c>
      <c r="C19" s="56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>
        <f>AC18/10</f>
        <v>20.3</v>
      </c>
      <c r="AD19" s="31">
        <f>AD18/10</f>
        <v>81.2</v>
      </c>
    </row>
    <row r="20" spans="2:30">
      <c r="B20" s="55" t="s">
        <v>4</v>
      </c>
      <c r="C20" s="56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5"/>
      <c r="AD20" s="24">
        <f>STDEV(AD8:AD17)</f>
        <v>4.2373996218855972</v>
      </c>
    </row>
    <row r="21" spans="2:30" ht="18">
      <c r="B21" s="55" t="s">
        <v>40</v>
      </c>
      <c r="C21" s="56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25"/>
      <c r="AD21" s="24">
        <f>VAR(AD8:AD17)</f>
        <v>17.955555555556202</v>
      </c>
    </row>
    <row r="22" spans="2:30" ht="15.75">
      <c r="B22" s="38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38"/>
      <c r="AD22" s="43"/>
    </row>
    <row r="23" spans="2:30" ht="15.75">
      <c r="B23" s="38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38"/>
      <c r="AD23" s="43"/>
    </row>
    <row r="24" spans="2:30" ht="15.75">
      <c r="B24" s="38"/>
      <c r="C24" s="41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38"/>
      <c r="AD24" s="43"/>
    </row>
    <row r="25" spans="2:30" ht="15.75">
      <c r="B25" s="38"/>
      <c r="C25" s="41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38"/>
      <c r="AD25" s="43"/>
    </row>
    <row r="26" spans="2:30" ht="15.75">
      <c r="B26" s="38"/>
      <c r="C26" s="41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38"/>
      <c r="AD26" s="43"/>
    </row>
    <row r="27" spans="2:30" ht="15.75">
      <c r="B27" s="38"/>
      <c r="C27" s="41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38"/>
      <c r="AD27" s="43"/>
    </row>
    <row r="28" spans="2:30" ht="15.75">
      <c r="B28" s="38"/>
      <c r="C28" s="41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38"/>
      <c r="AD28" s="43"/>
    </row>
    <row r="29" spans="2:30" ht="15.75">
      <c r="B29" s="38"/>
      <c r="C29" s="41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38"/>
      <c r="AD29" s="43"/>
    </row>
    <row r="30" spans="2:30" ht="15.75">
      <c r="B30" s="38"/>
      <c r="C30" s="41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38"/>
      <c r="AD30" s="43"/>
    </row>
    <row r="31" spans="2:30" ht="15.75">
      <c r="B31" s="38"/>
      <c r="C31" s="41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38"/>
      <c r="AD31" s="43"/>
    </row>
  </sheetData>
  <mergeCells count="11">
    <mergeCell ref="B2:AD2"/>
    <mergeCell ref="B3:AD3"/>
    <mergeCell ref="B5:B7"/>
    <mergeCell ref="AC5:AC7"/>
    <mergeCell ref="AD5:AD7"/>
    <mergeCell ref="C5:C7"/>
    <mergeCell ref="B21:C21"/>
    <mergeCell ref="B20:C20"/>
    <mergeCell ref="B19:C19"/>
    <mergeCell ref="B18:C18"/>
    <mergeCell ref="D5:AB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D23"/>
  <sheetViews>
    <sheetView workbookViewId="0">
      <selection activeCell="B1" sqref="B1"/>
    </sheetView>
  </sheetViews>
  <sheetFormatPr defaultRowHeight="15"/>
  <cols>
    <col min="1" max="1" width="9.140625" style="8"/>
    <col min="2" max="2" width="6.5703125" style="20" customWidth="1"/>
    <col min="3" max="3" width="23.140625" style="20" customWidth="1"/>
    <col min="4" max="28" width="3" style="20" customWidth="1"/>
    <col min="29" max="16384" width="9.140625" style="8"/>
  </cols>
  <sheetData>
    <row r="1" spans="2:30" ht="15.75">
      <c r="B1" s="1" t="s">
        <v>74</v>
      </c>
      <c r="C1" s="34"/>
    </row>
    <row r="2" spans="2:30">
      <c r="B2" s="60" t="s">
        <v>48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2:30">
      <c r="B3" s="61" t="s">
        <v>50</v>
      </c>
      <c r="C3" s="6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2:30">
      <c r="B4" s="28"/>
      <c r="C4" s="28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spans="2:30">
      <c r="B5" s="63" t="s">
        <v>41</v>
      </c>
      <c r="C5" s="68" t="s">
        <v>42</v>
      </c>
      <c r="D5" s="57" t="s">
        <v>0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9"/>
      <c r="AC5" s="66" t="s">
        <v>1</v>
      </c>
      <c r="AD5" s="66" t="s">
        <v>2</v>
      </c>
    </row>
    <row r="6" spans="2:30">
      <c r="B6" s="64"/>
      <c r="C6" s="66"/>
      <c r="D6" s="40">
        <v>1</v>
      </c>
      <c r="E6" s="40">
        <v>3</v>
      </c>
      <c r="F6" s="40">
        <v>4</v>
      </c>
      <c r="G6" s="40">
        <v>5</v>
      </c>
      <c r="H6" s="40">
        <v>6</v>
      </c>
      <c r="I6" s="40">
        <v>7</v>
      </c>
      <c r="J6" s="40">
        <v>8</v>
      </c>
      <c r="K6" s="40">
        <v>10</v>
      </c>
      <c r="L6" s="40">
        <v>11</v>
      </c>
      <c r="M6" s="40">
        <v>12</v>
      </c>
      <c r="N6" s="40">
        <v>13</v>
      </c>
      <c r="O6" s="40">
        <v>15</v>
      </c>
      <c r="P6" s="40">
        <v>16</v>
      </c>
      <c r="Q6" s="40">
        <v>17</v>
      </c>
      <c r="R6" s="40">
        <v>19</v>
      </c>
      <c r="S6" s="40">
        <v>20</v>
      </c>
      <c r="T6" s="40">
        <v>21</v>
      </c>
      <c r="U6" s="40">
        <v>22</v>
      </c>
      <c r="V6" s="40">
        <v>23</v>
      </c>
      <c r="W6" s="40">
        <v>24</v>
      </c>
      <c r="X6" s="40">
        <v>25</v>
      </c>
      <c r="Y6" s="40">
        <v>26</v>
      </c>
      <c r="Z6" s="40">
        <v>28</v>
      </c>
      <c r="AA6" s="40">
        <v>29</v>
      </c>
      <c r="AB6" s="40">
        <v>30</v>
      </c>
      <c r="AC6" s="66"/>
      <c r="AD6" s="66"/>
    </row>
    <row r="7" spans="2:30">
      <c r="B7" s="65"/>
      <c r="C7" s="67"/>
      <c r="D7" s="40">
        <v>1</v>
      </c>
      <c r="E7" s="40">
        <v>2</v>
      </c>
      <c r="F7" s="40">
        <v>3</v>
      </c>
      <c r="G7" s="40">
        <v>4</v>
      </c>
      <c r="H7" s="40">
        <v>5</v>
      </c>
      <c r="I7" s="40">
        <v>6</v>
      </c>
      <c r="J7" s="40">
        <v>7</v>
      </c>
      <c r="K7" s="40">
        <v>8</v>
      </c>
      <c r="L7" s="40">
        <v>9</v>
      </c>
      <c r="M7" s="40">
        <v>10</v>
      </c>
      <c r="N7" s="40">
        <v>11</v>
      </c>
      <c r="O7" s="40">
        <v>12</v>
      </c>
      <c r="P7" s="40">
        <v>13</v>
      </c>
      <c r="Q7" s="40">
        <v>14</v>
      </c>
      <c r="R7" s="40">
        <v>15</v>
      </c>
      <c r="S7" s="40">
        <v>16</v>
      </c>
      <c r="T7" s="40">
        <v>17</v>
      </c>
      <c r="U7" s="40">
        <v>18</v>
      </c>
      <c r="V7" s="40">
        <v>19</v>
      </c>
      <c r="W7" s="40">
        <v>20</v>
      </c>
      <c r="X7" s="40">
        <v>21</v>
      </c>
      <c r="Y7" s="40">
        <v>22</v>
      </c>
      <c r="Z7" s="40">
        <v>23</v>
      </c>
      <c r="AA7" s="40">
        <v>24</v>
      </c>
      <c r="AB7" s="40">
        <v>25</v>
      </c>
      <c r="AC7" s="67"/>
      <c r="AD7" s="67"/>
    </row>
    <row r="8" spans="2:30" ht="15.75">
      <c r="B8" s="2">
        <v>1</v>
      </c>
      <c r="C8" s="33" t="s">
        <v>62</v>
      </c>
      <c r="D8" s="39">
        <v>1</v>
      </c>
      <c r="E8" s="39">
        <v>1</v>
      </c>
      <c r="F8" s="39">
        <v>0</v>
      </c>
      <c r="G8" s="39">
        <v>1</v>
      </c>
      <c r="H8" s="39">
        <v>1</v>
      </c>
      <c r="I8" s="39">
        <v>0</v>
      </c>
      <c r="J8" s="39">
        <v>1</v>
      </c>
      <c r="K8" s="39">
        <v>1</v>
      </c>
      <c r="L8" s="39">
        <v>0</v>
      </c>
      <c r="M8" s="39">
        <v>1</v>
      </c>
      <c r="N8" s="39">
        <v>1</v>
      </c>
      <c r="O8" s="39">
        <v>1</v>
      </c>
      <c r="P8" s="39">
        <v>0</v>
      </c>
      <c r="Q8" s="39">
        <v>1</v>
      </c>
      <c r="R8" s="39">
        <v>1</v>
      </c>
      <c r="S8" s="39">
        <v>0</v>
      </c>
      <c r="T8" s="39">
        <v>0</v>
      </c>
      <c r="U8" s="39">
        <v>1</v>
      </c>
      <c r="V8" s="39">
        <v>1</v>
      </c>
      <c r="W8" s="39">
        <v>0</v>
      </c>
      <c r="X8" s="39">
        <v>1</v>
      </c>
      <c r="Y8" s="39">
        <v>1</v>
      </c>
      <c r="Z8" s="39">
        <v>1</v>
      </c>
      <c r="AA8" s="39">
        <v>1</v>
      </c>
      <c r="AB8" s="39">
        <v>1</v>
      </c>
      <c r="AC8" s="2">
        <f>SUM(D8:AB8)</f>
        <v>18</v>
      </c>
      <c r="AD8" s="21">
        <f>AC8*4</f>
        <v>72</v>
      </c>
    </row>
    <row r="9" spans="2:30" ht="15.75">
      <c r="B9" s="2">
        <v>2</v>
      </c>
      <c r="C9" s="33" t="s">
        <v>63</v>
      </c>
      <c r="D9" s="39">
        <v>1</v>
      </c>
      <c r="E9" s="39">
        <v>0</v>
      </c>
      <c r="F9" s="39">
        <v>1</v>
      </c>
      <c r="G9" s="39">
        <v>1</v>
      </c>
      <c r="H9" s="39">
        <v>0</v>
      </c>
      <c r="I9" s="39">
        <v>1</v>
      </c>
      <c r="J9" s="39">
        <v>1</v>
      </c>
      <c r="K9" s="39">
        <v>1</v>
      </c>
      <c r="L9" s="39">
        <v>0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</v>
      </c>
      <c r="V9" s="39">
        <v>1</v>
      </c>
      <c r="W9" s="39">
        <v>0</v>
      </c>
      <c r="X9" s="39">
        <v>1</v>
      </c>
      <c r="Y9" s="39">
        <v>1</v>
      </c>
      <c r="Z9" s="39">
        <v>1</v>
      </c>
      <c r="AA9" s="39">
        <v>1</v>
      </c>
      <c r="AB9" s="39">
        <v>1</v>
      </c>
      <c r="AC9" s="2">
        <f t="shared" ref="AC9:AC19" si="0">SUM(D9:AB9)</f>
        <v>21</v>
      </c>
      <c r="AD9" s="21">
        <f t="shared" ref="AD9:AD19" si="1">AC9*4</f>
        <v>84</v>
      </c>
    </row>
    <row r="10" spans="2:30" ht="15.75">
      <c r="B10" s="2">
        <v>3</v>
      </c>
      <c r="C10" s="33" t="s">
        <v>64</v>
      </c>
      <c r="D10" s="39">
        <v>0</v>
      </c>
      <c r="E10" s="39">
        <v>1</v>
      </c>
      <c r="F10" s="39">
        <v>0</v>
      </c>
      <c r="G10" s="39">
        <v>1</v>
      </c>
      <c r="H10" s="39">
        <v>0</v>
      </c>
      <c r="I10" s="39">
        <v>1</v>
      </c>
      <c r="J10" s="39">
        <v>0</v>
      </c>
      <c r="K10" s="39">
        <v>1</v>
      </c>
      <c r="L10" s="39">
        <v>0</v>
      </c>
      <c r="M10" s="39">
        <v>1</v>
      </c>
      <c r="N10" s="39">
        <v>0</v>
      </c>
      <c r="O10" s="39">
        <v>1</v>
      </c>
      <c r="P10" s="39">
        <v>0</v>
      </c>
      <c r="Q10" s="39">
        <v>1</v>
      </c>
      <c r="R10" s="39">
        <v>0</v>
      </c>
      <c r="S10" s="39">
        <v>1</v>
      </c>
      <c r="T10" s="39">
        <v>1</v>
      </c>
      <c r="U10" s="39">
        <v>1</v>
      </c>
      <c r="V10" s="39">
        <v>0</v>
      </c>
      <c r="W10" s="39">
        <v>1</v>
      </c>
      <c r="X10" s="39">
        <v>1</v>
      </c>
      <c r="Y10" s="39">
        <v>1</v>
      </c>
      <c r="Z10" s="39">
        <v>1</v>
      </c>
      <c r="AA10" s="39">
        <v>1</v>
      </c>
      <c r="AB10" s="39">
        <v>1</v>
      </c>
      <c r="AC10" s="2">
        <f t="shared" si="0"/>
        <v>16</v>
      </c>
      <c r="AD10" s="21">
        <f t="shared" si="1"/>
        <v>64</v>
      </c>
    </row>
    <row r="11" spans="2:30" ht="15.75">
      <c r="B11" s="2">
        <v>4</v>
      </c>
      <c r="C11" s="33" t="s">
        <v>65</v>
      </c>
      <c r="D11" s="39">
        <v>1</v>
      </c>
      <c r="E11" s="39">
        <v>1</v>
      </c>
      <c r="F11" s="39">
        <v>1</v>
      </c>
      <c r="G11" s="39">
        <v>0</v>
      </c>
      <c r="H11" s="39">
        <v>1</v>
      </c>
      <c r="I11" s="39">
        <v>0</v>
      </c>
      <c r="J11" s="39">
        <v>1</v>
      </c>
      <c r="K11" s="39">
        <v>1</v>
      </c>
      <c r="L11" s="39">
        <v>1</v>
      </c>
      <c r="M11" s="39">
        <v>1</v>
      </c>
      <c r="N11" s="39">
        <v>1</v>
      </c>
      <c r="O11" s="39">
        <v>1</v>
      </c>
      <c r="P11" s="39">
        <v>0</v>
      </c>
      <c r="Q11" s="39">
        <v>0</v>
      </c>
      <c r="R11" s="39">
        <v>0</v>
      </c>
      <c r="S11" s="39">
        <v>1</v>
      </c>
      <c r="T11" s="39">
        <v>1</v>
      </c>
      <c r="U11" s="39">
        <v>1</v>
      </c>
      <c r="V11" s="39">
        <v>0</v>
      </c>
      <c r="W11" s="39">
        <v>0</v>
      </c>
      <c r="X11" s="39">
        <v>1</v>
      </c>
      <c r="Y11" s="39">
        <v>0</v>
      </c>
      <c r="Z11" s="39">
        <v>1</v>
      </c>
      <c r="AA11" s="39">
        <v>1</v>
      </c>
      <c r="AB11" s="39">
        <v>1</v>
      </c>
      <c r="AC11" s="40">
        <f t="shared" si="0"/>
        <v>17</v>
      </c>
      <c r="AD11" s="21">
        <f t="shared" si="1"/>
        <v>68</v>
      </c>
    </row>
    <row r="12" spans="2:30" ht="15.75">
      <c r="B12" s="2">
        <v>5</v>
      </c>
      <c r="C12" s="33" t="s">
        <v>66</v>
      </c>
      <c r="D12" s="39">
        <v>1</v>
      </c>
      <c r="E12" s="39">
        <v>0</v>
      </c>
      <c r="F12" s="39">
        <v>1</v>
      </c>
      <c r="G12" s="39">
        <v>0</v>
      </c>
      <c r="H12" s="39">
        <v>1</v>
      </c>
      <c r="I12" s="39">
        <v>1</v>
      </c>
      <c r="J12" s="39">
        <v>0</v>
      </c>
      <c r="K12" s="39">
        <v>1</v>
      </c>
      <c r="L12" s="39">
        <v>1</v>
      </c>
      <c r="M12" s="39">
        <v>1</v>
      </c>
      <c r="N12" s="39">
        <v>1</v>
      </c>
      <c r="O12" s="39">
        <v>0</v>
      </c>
      <c r="P12" s="39">
        <v>1</v>
      </c>
      <c r="Q12" s="39">
        <v>0</v>
      </c>
      <c r="R12" s="39">
        <v>1</v>
      </c>
      <c r="S12" s="39">
        <v>1</v>
      </c>
      <c r="T12" s="39">
        <v>0</v>
      </c>
      <c r="U12" s="39">
        <v>1</v>
      </c>
      <c r="V12" s="39">
        <v>0</v>
      </c>
      <c r="W12" s="39">
        <v>1</v>
      </c>
      <c r="X12" s="39">
        <v>0</v>
      </c>
      <c r="Y12" s="39">
        <v>1</v>
      </c>
      <c r="Z12" s="39">
        <v>1</v>
      </c>
      <c r="AA12" s="39">
        <v>0</v>
      </c>
      <c r="AB12" s="39">
        <v>1</v>
      </c>
      <c r="AC12" s="40">
        <f t="shared" si="0"/>
        <v>16</v>
      </c>
      <c r="AD12" s="21">
        <f t="shared" si="1"/>
        <v>64</v>
      </c>
    </row>
    <row r="13" spans="2:30" ht="15.75">
      <c r="B13" s="2">
        <v>6</v>
      </c>
      <c r="C13" s="33" t="s">
        <v>67</v>
      </c>
      <c r="D13" s="39">
        <v>1</v>
      </c>
      <c r="E13" s="39">
        <v>1</v>
      </c>
      <c r="F13" s="39">
        <v>1</v>
      </c>
      <c r="G13" s="39">
        <v>1</v>
      </c>
      <c r="H13" s="39">
        <v>0</v>
      </c>
      <c r="I13" s="39">
        <v>0</v>
      </c>
      <c r="J13" s="39">
        <v>1</v>
      </c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1</v>
      </c>
      <c r="R13" s="39">
        <v>1</v>
      </c>
      <c r="S13" s="39">
        <v>1</v>
      </c>
      <c r="T13" s="39">
        <v>0</v>
      </c>
      <c r="U13" s="39">
        <v>1</v>
      </c>
      <c r="V13" s="39">
        <v>1</v>
      </c>
      <c r="W13" s="39">
        <v>0</v>
      </c>
      <c r="X13" s="39">
        <v>1</v>
      </c>
      <c r="Y13" s="39">
        <v>0</v>
      </c>
      <c r="Z13" s="39">
        <v>0</v>
      </c>
      <c r="AA13" s="39">
        <v>1</v>
      </c>
      <c r="AB13" s="39">
        <v>1</v>
      </c>
      <c r="AC13" s="40">
        <f t="shared" si="0"/>
        <v>18</v>
      </c>
      <c r="AD13" s="21">
        <f t="shared" si="1"/>
        <v>72</v>
      </c>
    </row>
    <row r="14" spans="2:30" ht="15.75">
      <c r="B14" s="2">
        <v>7</v>
      </c>
      <c r="C14" s="33" t="s">
        <v>68</v>
      </c>
      <c r="D14" s="40">
        <v>0</v>
      </c>
      <c r="E14" s="40">
        <v>1</v>
      </c>
      <c r="F14" s="40">
        <v>1</v>
      </c>
      <c r="G14" s="40">
        <v>1</v>
      </c>
      <c r="H14" s="40">
        <v>1</v>
      </c>
      <c r="I14" s="40">
        <v>0</v>
      </c>
      <c r="J14" s="40">
        <v>0</v>
      </c>
      <c r="K14" s="40">
        <v>1</v>
      </c>
      <c r="L14" s="40">
        <v>1</v>
      </c>
      <c r="M14" s="40">
        <v>1</v>
      </c>
      <c r="N14" s="40">
        <v>1</v>
      </c>
      <c r="O14" s="40">
        <v>1</v>
      </c>
      <c r="P14" s="40">
        <v>0</v>
      </c>
      <c r="Q14" s="40">
        <v>1</v>
      </c>
      <c r="R14" s="40">
        <v>1</v>
      </c>
      <c r="S14" s="39">
        <v>0</v>
      </c>
      <c r="T14" s="39">
        <v>1</v>
      </c>
      <c r="U14" s="39">
        <v>1</v>
      </c>
      <c r="V14" s="39">
        <v>1</v>
      </c>
      <c r="W14" s="39">
        <v>1</v>
      </c>
      <c r="X14" s="39">
        <v>1</v>
      </c>
      <c r="Y14" s="39">
        <v>1</v>
      </c>
      <c r="Z14" s="39">
        <v>1</v>
      </c>
      <c r="AA14" s="39">
        <v>1</v>
      </c>
      <c r="AB14" s="39">
        <v>1</v>
      </c>
      <c r="AC14" s="40">
        <f t="shared" si="0"/>
        <v>20</v>
      </c>
      <c r="AD14" s="21">
        <f t="shared" si="1"/>
        <v>80</v>
      </c>
    </row>
    <row r="15" spans="2:30" ht="15.75">
      <c r="B15" s="2">
        <v>8</v>
      </c>
      <c r="C15" s="33" t="s">
        <v>69</v>
      </c>
      <c r="D15" s="40">
        <v>1</v>
      </c>
      <c r="E15" s="40">
        <v>1</v>
      </c>
      <c r="F15" s="40">
        <v>0</v>
      </c>
      <c r="G15" s="40">
        <v>1</v>
      </c>
      <c r="H15" s="40">
        <v>1</v>
      </c>
      <c r="I15" s="40">
        <v>0</v>
      </c>
      <c r="J15" s="40">
        <v>1</v>
      </c>
      <c r="K15" s="40">
        <v>1</v>
      </c>
      <c r="L15" s="40">
        <v>0</v>
      </c>
      <c r="M15" s="40">
        <v>1</v>
      </c>
      <c r="N15" s="40">
        <v>1</v>
      </c>
      <c r="O15" s="40">
        <v>1</v>
      </c>
      <c r="P15" s="40">
        <v>1</v>
      </c>
      <c r="Q15" s="40">
        <v>0</v>
      </c>
      <c r="R15" s="40">
        <v>1</v>
      </c>
      <c r="S15" s="39">
        <v>1</v>
      </c>
      <c r="T15" s="39">
        <v>1</v>
      </c>
      <c r="U15" s="39">
        <v>0</v>
      </c>
      <c r="V15" s="39">
        <v>1</v>
      </c>
      <c r="W15" s="39">
        <v>1</v>
      </c>
      <c r="X15" s="39">
        <v>1</v>
      </c>
      <c r="Y15" s="39">
        <v>1</v>
      </c>
      <c r="Z15" s="39">
        <v>1</v>
      </c>
      <c r="AA15" s="39">
        <v>1</v>
      </c>
      <c r="AB15" s="39">
        <v>1</v>
      </c>
      <c r="AC15" s="40">
        <f t="shared" si="0"/>
        <v>20</v>
      </c>
      <c r="AD15" s="21">
        <f t="shared" si="1"/>
        <v>80</v>
      </c>
    </row>
    <row r="16" spans="2:30" ht="15.75">
      <c r="B16" s="2">
        <v>9</v>
      </c>
      <c r="C16" s="33" t="s">
        <v>70</v>
      </c>
      <c r="D16" s="39">
        <v>1</v>
      </c>
      <c r="E16" s="39">
        <v>1</v>
      </c>
      <c r="F16" s="39">
        <v>1</v>
      </c>
      <c r="G16" s="39">
        <v>1</v>
      </c>
      <c r="H16" s="39">
        <v>0</v>
      </c>
      <c r="I16" s="39">
        <v>0</v>
      </c>
      <c r="J16" s="39">
        <v>1</v>
      </c>
      <c r="K16" s="39">
        <v>1</v>
      </c>
      <c r="L16" s="39">
        <v>1</v>
      </c>
      <c r="M16" s="39">
        <v>1</v>
      </c>
      <c r="N16" s="39">
        <v>1</v>
      </c>
      <c r="O16" s="39">
        <v>0</v>
      </c>
      <c r="P16" s="39">
        <v>1</v>
      </c>
      <c r="Q16" s="39">
        <v>0</v>
      </c>
      <c r="R16" s="39">
        <v>1</v>
      </c>
      <c r="S16" s="39">
        <v>1</v>
      </c>
      <c r="T16" s="39">
        <v>1</v>
      </c>
      <c r="U16" s="39">
        <v>1</v>
      </c>
      <c r="V16" s="39">
        <v>1</v>
      </c>
      <c r="W16" s="39">
        <v>0</v>
      </c>
      <c r="X16" s="39">
        <v>1</v>
      </c>
      <c r="Y16" s="39">
        <v>1</v>
      </c>
      <c r="Z16" s="39">
        <v>0</v>
      </c>
      <c r="AA16" s="39">
        <v>1</v>
      </c>
      <c r="AB16" s="39">
        <v>1</v>
      </c>
      <c r="AC16" s="2">
        <f t="shared" si="0"/>
        <v>19</v>
      </c>
      <c r="AD16" s="21">
        <f t="shared" si="1"/>
        <v>76</v>
      </c>
    </row>
    <row r="17" spans="2:30" ht="15.75">
      <c r="B17" s="2">
        <v>10</v>
      </c>
      <c r="C17" s="33" t="s">
        <v>71</v>
      </c>
      <c r="D17" s="39">
        <v>1</v>
      </c>
      <c r="E17" s="39">
        <v>1</v>
      </c>
      <c r="F17" s="39">
        <v>1</v>
      </c>
      <c r="G17" s="39">
        <v>1</v>
      </c>
      <c r="H17" s="39">
        <v>0</v>
      </c>
      <c r="I17" s="39">
        <v>1</v>
      </c>
      <c r="J17" s="39">
        <v>0</v>
      </c>
      <c r="K17" s="39">
        <v>1</v>
      </c>
      <c r="L17" s="39">
        <v>1</v>
      </c>
      <c r="M17" s="39">
        <v>1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1</v>
      </c>
      <c r="T17" s="39">
        <v>1</v>
      </c>
      <c r="U17" s="39">
        <v>0</v>
      </c>
      <c r="V17" s="39">
        <v>1</v>
      </c>
      <c r="W17" s="39">
        <v>1</v>
      </c>
      <c r="X17" s="39">
        <v>1</v>
      </c>
      <c r="Y17" s="39">
        <v>1</v>
      </c>
      <c r="Z17" s="39">
        <v>1</v>
      </c>
      <c r="AA17" s="39">
        <v>1</v>
      </c>
      <c r="AB17" s="39">
        <v>1</v>
      </c>
      <c r="AC17" s="2">
        <f t="shared" si="0"/>
        <v>17</v>
      </c>
      <c r="AD17" s="21">
        <f t="shared" si="1"/>
        <v>68</v>
      </c>
    </row>
    <row r="18" spans="2:30" ht="15.75">
      <c r="B18" s="2">
        <v>11</v>
      </c>
      <c r="C18" s="33" t="s">
        <v>72</v>
      </c>
      <c r="D18" s="39">
        <v>0</v>
      </c>
      <c r="E18" s="39">
        <v>1</v>
      </c>
      <c r="F18" s="39">
        <v>0</v>
      </c>
      <c r="G18" s="39">
        <v>1</v>
      </c>
      <c r="H18" s="39">
        <v>0</v>
      </c>
      <c r="I18" s="39">
        <v>0</v>
      </c>
      <c r="J18" s="39">
        <v>1</v>
      </c>
      <c r="K18" s="39">
        <v>1</v>
      </c>
      <c r="L18" s="39">
        <v>1</v>
      </c>
      <c r="M18" s="39">
        <v>1</v>
      </c>
      <c r="N18" s="39">
        <v>0</v>
      </c>
      <c r="O18" s="39">
        <v>1</v>
      </c>
      <c r="P18" s="39">
        <v>1</v>
      </c>
      <c r="Q18" s="39">
        <v>1</v>
      </c>
      <c r="R18" s="39">
        <v>1</v>
      </c>
      <c r="S18" s="39">
        <v>0</v>
      </c>
      <c r="T18" s="39">
        <v>1</v>
      </c>
      <c r="U18" s="39">
        <v>1</v>
      </c>
      <c r="V18" s="39">
        <v>1</v>
      </c>
      <c r="W18" s="39">
        <v>1</v>
      </c>
      <c r="X18" s="39">
        <v>1</v>
      </c>
      <c r="Y18" s="39">
        <v>1</v>
      </c>
      <c r="Z18" s="39">
        <v>1</v>
      </c>
      <c r="AA18" s="39">
        <v>1</v>
      </c>
      <c r="AB18" s="39">
        <v>1</v>
      </c>
      <c r="AC18" s="2">
        <f t="shared" si="0"/>
        <v>19</v>
      </c>
      <c r="AD18" s="21">
        <f t="shared" si="1"/>
        <v>76</v>
      </c>
    </row>
    <row r="19" spans="2:30" ht="15.75">
      <c r="B19" s="2">
        <v>12</v>
      </c>
      <c r="C19" s="33" t="s">
        <v>73</v>
      </c>
      <c r="D19" s="39">
        <v>1</v>
      </c>
      <c r="E19" s="39">
        <v>1</v>
      </c>
      <c r="F19" s="39">
        <v>1</v>
      </c>
      <c r="G19" s="39">
        <v>0</v>
      </c>
      <c r="H19" s="39">
        <v>1</v>
      </c>
      <c r="I19" s="39">
        <v>0</v>
      </c>
      <c r="J19" s="39">
        <v>1</v>
      </c>
      <c r="K19" s="39">
        <v>1</v>
      </c>
      <c r="L19" s="39">
        <v>1</v>
      </c>
      <c r="M19" s="39">
        <v>1</v>
      </c>
      <c r="N19" s="39">
        <v>1</v>
      </c>
      <c r="O19" s="39">
        <v>1</v>
      </c>
      <c r="P19" s="39">
        <v>0</v>
      </c>
      <c r="Q19" s="39">
        <v>0</v>
      </c>
      <c r="R19" s="39">
        <v>0</v>
      </c>
      <c r="S19" s="39">
        <v>1</v>
      </c>
      <c r="T19" s="39">
        <v>0</v>
      </c>
      <c r="U19" s="39">
        <v>1</v>
      </c>
      <c r="V19" s="39">
        <v>0</v>
      </c>
      <c r="W19" s="39">
        <v>1</v>
      </c>
      <c r="X19" s="39">
        <v>1</v>
      </c>
      <c r="Y19" s="39">
        <v>0</v>
      </c>
      <c r="Z19" s="39">
        <v>1</v>
      </c>
      <c r="AA19" s="39">
        <v>1</v>
      </c>
      <c r="AB19" s="39">
        <v>1</v>
      </c>
      <c r="AC19" s="2">
        <f t="shared" si="0"/>
        <v>17</v>
      </c>
      <c r="AD19" s="21">
        <f t="shared" si="1"/>
        <v>68</v>
      </c>
    </row>
    <row r="20" spans="2:30">
      <c r="B20" s="55" t="s">
        <v>39</v>
      </c>
      <c r="C20" s="56"/>
      <c r="D20" s="2">
        <f>SUM(D8:D19)</f>
        <v>9</v>
      </c>
      <c r="E20" s="40">
        <f t="shared" ref="E20:AB20" si="2">SUM(E8:E19)</f>
        <v>10</v>
      </c>
      <c r="F20" s="40">
        <f t="shared" si="2"/>
        <v>8</v>
      </c>
      <c r="G20" s="40">
        <f t="shared" si="2"/>
        <v>9</v>
      </c>
      <c r="H20" s="40">
        <f t="shared" si="2"/>
        <v>6</v>
      </c>
      <c r="I20" s="40">
        <f t="shared" si="2"/>
        <v>4</v>
      </c>
      <c r="J20" s="40">
        <f t="shared" si="2"/>
        <v>8</v>
      </c>
      <c r="K20" s="40">
        <f t="shared" si="2"/>
        <v>12</v>
      </c>
      <c r="L20" s="40">
        <f t="shared" si="2"/>
        <v>8</v>
      </c>
      <c r="M20" s="40">
        <f t="shared" si="2"/>
        <v>11</v>
      </c>
      <c r="N20" s="40">
        <f t="shared" si="2"/>
        <v>9</v>
      </c>
      <c r="O20" s="40">
        <f t="shared" si="2"/>
        <v>9</v>
      </c>
      <c r="P20" s="40">
        <f t="shared" si="2"/>
        <v>6</v>
      </c>
      <c r="Q20" s="40">
        <f t="shared" si="2"/>
        <v>6</v>
      </c>
      <c r="R20" s="40">
        <f t="shared" si="2"/>
        <v>8</v>
      </c>
      <c r="S20" s="40">
        <f t="shared" si="2"/>
        <v>9</v>
      </c>
      <c r="T20" s="40">
        <f t="shared" si="2"/>
        <v>8</v>
      </c>
      <c r="U20" s="40">
        <f t="shared" si="2"/>
        <v>10</v>
      </c>
      <c r="V20" s="40">
        <f t="shared" si="2"/>
        <v>8</v>
      </c>
      <c r="W20" s="40">
        <f t="shared" si="2"/>
        <v>7</v>
      </c>
      <c r="X20" s="40">
        <f t="shared" si="2"/>
        <v>11</v>
      </c>
      <c r="Y20" s="40">
        <f t="shared" si="2"/>
        <v>9</v>
      </c>
      <c r="Z20" s="40">
        <f t="shared" si="2"/>
        <v>10</v>
      </c>
      <c r="AA20" s="40">
        <f t="shared" si="2"/>
        <v>11</v>
      </c>
      <c r="AB20" s="40">
        <f t="shared" si="2"/>
        <v>12</v>
      </c>
      <c r="AC20" s="2">
        <f>SUM(AC8:AC19)</f>
        <v>218</v>
      </c>
      <c r="AD20" s="23">
        <f>SUM(AD8:AD19)</f>
        <v>872</v>
      </c>
    </row>
    <row r="21" spans="2:30">
      <c r="B21" s="55" t="s">
        <v>3</v>
      </c>
      <c r="C21" s="56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>
        <f>AC20/12</f>
        <v>18.166666666666668</v>
      </c>
      <c r="AD21" s="29">
        <f>AD20/12</f>
        <v>72.666666666666671</v>
      </c>
    </row>
    <row r="22" spans="2:30">
      <c r="B22" s="55" t="s">
        <v>4</v>
      </c>
      <c r="C22" s="5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5"/>
      <c r="AD22" s="24">
        <f>STDEV(AD8:AD19)</f>
        <v>6.5689812871947604</v>
      </c>
    </row>
    <row r="23" spans="2:30" ht="18">
      <c r="B23" s="55" t="s">
        <v>40</v>
      </c>
      <c r="C23" s="5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5"/>
      <c r="AD23" s="24">
        <f>VAR(AD8:AD19)</f>
        <v>43.151515151514928</v>
      </c>
    </row>
  </sheetData>
  <mergeCells count="11">
    <mergeCell ref="B23:C23"/>
    <mergeCell ref="B22:C22"/>
    <mergeCell ref="B21:C21"/>
    <mergeCell ref="B20:C20"/>
    <mergeCell ref="B2:AD2"/>
    <mergeCell ref="B3:AD3"/>
    <mergeCell ref="B5:B7"/>
    <mergeCell ref="D5:AB5"/>
    <mergeCell ref="AC5:AC7"/>
    <mergeCell ref="AD5:AD7"/>
    <mergeCell ref="C5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S31"/>
  <sheetViews>
    <sheetView zoomScale="112" zoomScaleNormal="112" workbookViewId="0">
      <selection activeCell="G4" sqref="G4"/>
    </sheetView>
  </sheetViews>
  <sheetFormatPr defaultRowHeight="15"/>
  <cols>
    <col min="1" max="1" width="9.140625" style="8"/>
    <col min="2" max="2" width="5" style="20" customWidth="1"/>
    <col min="3" max="3" width="26.140625" style="20" customWidth="1"/>
    <col min="4" max="4" width="18.7109375" style="20" customWidth="1"/>
    <col min="5" max="5" width="17" style="20" customWidth="1"/>
    <col min="6" max="7" width="9.140625" style="8"/>
    <col min="8" max="8" width="4.7109375" style="8" customWidth="1"/>
    <col min="9" max="9" width="23.7109375" style="8" customWidth="1"/>
    <col min="10" max="10" width="17" style="8" customWidth="1"/>
    <col min="11" max="11" width="16.5703125" style="8" customWidth="1"/>
    <col min="12" max="12" width="16.7109375" style="8" bestFit="1" customWidth="1"/>
    <col min="13" max="13" width="14" style="8" customWidth="1"/>
    <col min="14" max="14" width="21.5703125" style="20" customWidth="1"/>
    <col min="15" max="15" width="18.42578125" style="20" customWidth="1"/>
    <col min="16" max="16" width="5.85546875" style="20" customWidth="1"/>
    <col min="17" max="17" width="23.5703125" style="20" customWidth="1"/>
    <col min="18" max="18" width="13.5703125" style="8" customWidth="1"/>
    <col min="19" max="19" width="15.42578125" style="8" customWidth="1"/>
    <col min="20" max="16384" width="9.140625" style="8"/>
  </cols>
  <sheetData>
    <row r="2" spans="2:19">
      <c r="B2" s="60" t="s">
        <v>23</v>
      </c>
      <c r="C2" s="60"/>
      <c r="D2" s="60"/>
      <c r="E2" s="60"/>
      <c r="H2" s="60" t="s">
        <v>24</v>
      </c>
      <c r="I2" s="60"/>
      <c r="J2" s="60"/>
      <c r="K2" s="60"/>
    </row>
    <row r="3" spans="2:19">
      <c r="H3" s="20"/>
      <c r="I3" s="20"/>
      <c r="J3" s="20"/>
      <c r="K3" s="20"/>
    </row>
    <row r="4" spans="2:19">
      <c r="B4" s="71" t="s">
        <v>25</v>
      </c>
      <c r="C4" s="71" t="s">
        <v>42</v>
      </c>
      <c r="D4" s="71" t="s">
        <v>35</v>
      </c>
      <c r="E4" s="71"/>
      <c r="H4" s="68" t="s">
        <v>25</v>
      </c>
      <c r="I4" s="68" t="s">
        <v>42</v>
      </c>
      <c r="J4" s="69" t="s">
        <v>35</v>
      </c>
      <c r="K4" s="70"/>
      <c r="M4" s="71" t="s">
        <v>25</v>
      </c>
      <c r="N4" s="71" t="s">
        <v>43</v>
      </c>
      <c r="O4" s="71" t="s">
        <v>44</v>
      </c>
      <c r="Q4" s="25"/>
      <c r="R4" s="35" t="s">
        <v>43</v>
      </c>
      <c r="S4" s="35" t="s">
        <v>44</v>
      </c>
    </row>
    <row r="5" spans="2:19">
      <c r="B5" s="71"/>
      <c r="C5" s="71"/>
      <c r="D5" s="3" t="s">
        <v>36</v>
      </c>
      <c r="E5" s="3" t="s">
        <v>2</v>
      </c>
      <c r="H5" s="67"/>
      <c r="I5" s="67"/>
      <c r="J5" s="3" t="s">
        <v>36</v>
      </c>
      <c r="K5" s="3" t="s">
        <v>2</v>
      </c>
      <c r="M5" s="71"/>
      <c r="N5" s="71"/>
      <c r="O5" s="71"/>
      <c r="Q5" s="35" t="s">
        <v>45</v>
      </c>
      <c r="R5" s="22">
        <v>72.67</v>
      </c>
      <c r="S5" s="35">
        <v>81.2</v>
      </c>
    </row>
    <row r="6" spans="2:19" ht="15.75">
      <c r="B6" s="2">
        <v>1</v>
      </c>
      <c r="C6" s="33" t="s">
        <v>52</v>
      </c>
      <c r="D6" s="2">
        <f>Eksperimen!AC8</f>
        <v>21</v>
      </c>
      <c r="E6" s="21">
        <f>Eksperimen!AD8</f>
        <v>84</v>
      </c>
      <c r="H6" s="2">
        <v>1</v>
      </c>
      <c r="I6" s="33" t="s">
        <v>62</v>
      </c>
      <c r="J6" s="2">
        <f>Kontrol!AC8</f>
        <v>18</v>
      </c>
      <c r="K6" s="21">
        <f>Kontrol!AD8</f>
        <v>72</v>
      </c>
      <c r="M6" s="36">
        <v>1</v>
      </c>
      <c r="N6" s="32">
        <v>64</v>
      </c>
      <c r="O6" s="32">
        <v>76</v>
      </c>
    </row>
    <row r="7" spans="2:19" ht="15.75">
      <c r="B7" s="2">
        <v>2</v>
      </c>
      <c r="C7" s="33" t="s">
        <v>53</v>
      </c>
      <c r="D7" s="2">
        <f>Eksperimen!AC9</f>
        <v>19</v>
      </c>
      <c r="E7" s="21">
        <f>Eksperimen!AD9</f>
        <v>76</v>
      </c>
      <c r="H7" s="2">
        <v>2</v>
      </c>
      <c r="I7" s="33" t="s">
        <v>63</v>
      </c>
      <c r="J7" s="2">
        <f>Kontrol!AC9</f>
        <v>21</v>
      </c>
      <c r="K7" s="21">
        <f>Kontrol!AD9</f>
        <v>84</v>
      </c>
      <c r="M7" s="32">
        <v>2</v>
      </c>
      <c r="N7" s="32">
        <v>64</v>
      </c>
      <c r="O7" s="32">
        <v>76</v>
      </c>
    </row>
    <row r="8" spans="2:19" ht="15.75">
      <c r="B8" s="2">
        <v>3</v>
      </c>
      <c r="C8" s="33" t="s">
        <v>54</v>
      </c>
      <c r="D8" s="2">
        <f>Eksperimen!AC10</f>
        <v>20</v>
      </c>
      <c r="E8" s="21">
        <f>Eksperimen!AD10</f>
        <v>80</v>
      </c>
      <c r="H8" s="2">
        <v>3</v>
      </c>
      <c r="I8" s="33" t="s">
        <v>64</v>
      </c>
      <c r="J8" s="2">
        <f>Kontrol!AC10</f>
        <v>16</v>
      </c>
      <c r="K8" s="21">
        <f>Kontrol!AD10</f>
        <v>64</v>
      </c>
      <c r="M8" s="32">
        <v>3</v>
      </c>
      <c r="N8" s="32">
        <v>68</v>
      </c>
      <c r="O8" s="32">
        <v>76</v>
      </c>
    </row>
    <row r="9" spans="2:19" ht="15.75">
      <c r="B9" s="2">
        <v>4</v>
      </c>
      <c r="C9" s="33" t="s">
        <v>55</v>
      </c>
      <c r="D9" s="2">
        <f>Eksperimen!AC11</f>
        <v>21</v>
      </c>
      <c r="E9" s="21">
        <f>Eksperimen!AD11</f>
        <v>84</v>
      </c>
      <c r="H9" s="2">
        <v>4</v>
      </c>
      <c r="I9" s="33" t="s">
        <v>65</v>
      </c>
      <c r="J9" s="2">
        <f>Kontrol!AC11</f>
        <v>17</v>
      </c>
      <c r="K9" s="21">
        <f>Kontrol!AD11</f>
        <v>68</v>
      </c>
      <c r="M9" s="32">
        <v>4</v>
      </c>
      <c r="N9" s="32">
        <v>68</v>
      </c>
      <c r="O9" s="32">
        <v>80</v>
      </c>
    </row>
    <row r="10" spans="2:19" ht="15.75">
      <c r="B10" s="2">
        <v>5</v>
      </c>
      <c r="C10" s="33" t="s">
        <v>56</v>
      </c>
      <c r="D10" s="2">
        <f>Eksperimen!AC12</f>
        <v>22</v>
      </c>
      <c r="E10" s="21">
        <f>Eksperimen!AD12</f>
        <v>88</v>
      </c>
      <c r="H10" s="2">
        <v>5</v>
      </c>
      <c r="I10" s="33" t="s">
        <v>66</v>
      </c>
      <c r="J10" s="2">
        <f>Kontrol!AC12</f>
        <v>16</v>
      </c>
      <c r="K10" s="21">
        <f>Kontrol!AD12</f>
        <v>64</v>
      </c>
      <c r="M10" s="32">
        <v>5</v>
      </c>
      <c r="N10" s="32">
        <v>68</v>
      </c>
      <c r="O10" s="32">
        <v>80</v>
      </c>
    </row>
    <row r="11" spans="2:19" ht="15.75">
      <c r="B11" s="2">
        <v>6</v>
      </c>
      <c r="C11" s="33" t="s">
        <v>57</v>
      </c>
      <c r="D11" s="2">
        <f>Eksperimen!AC13</f>
        <v>19</v>
      </c>
      <c r="E11" s="21">
        <f>Eksperimen!AD13</f>
        <v>76</v>
      </c>
      <c r="H11" s="2">
        <v>6</v>
      </c>
      <c r="I11" s="33" t="s">
        <v>67</v>
      </c>
      <c r="J11" s="2">
        <f>Kontrol!AC13</f>
        <v>18</v>
      </c>
      <c r="K11" s="21">
        <f>Kontrol!AD13</f>
        <v>72</v>
      </c>
      <c r="M11" s="32">
        <v>6</v>
      </c>
      <c r="N11" s="32">
        <v>76</v>
      </c>
      <c r="O11" s="32">
        <v>84</v>
      </c>
    </row>
    <row r="12" spans="2:19" ht="15.75">
      <c r="B12" s="2">
        <v>7</v>
      </c>
      <c r="C12" s="33" t="s">
        <v>58</v>
      </c>
      <c r="D12" s="2">
        <f>Eksperimen!AC14</f>
        <v>21</v>
      </c>
      <c r="E12" s="21">
        <f>Eksperimen!AD14</f>
        <v>84</v>
      </c>
      <c r="H12" s="2">
        <v>7</v>
      </c>
      <c r="I12" s="33" t="s">
        <v>68</v>
      </c>
      <c r="J12" s="2">
        <f>Kontrol!AC14</f>
        <v>20</v>
      </c>
      <c r="K12" s="21">
        <f>Kontrol!AD14</f>
        <v>80</v>
      </c>
      <c r="M12" s="32">
        <v>7</v>
      </c>
      <c r="N12" s="32">
        <v>76</v>
      </c>
      <c r="O12" s="32">
        <v>84</v>
      </c>
    </row>
    <row r="13" spans="2:19" ht="15.75">
      <c r="B13" s="2">
        <v>8</v>
      </c>
      <c r="C13" s="33" t="s">
        <v>59</v>
      </c>
      <c r="D13" s="2">
        <f>Eksperimen!AC15</f>
        <v>19</v>
      </c>
      <c r="E13" s="21">
        <f>Eksperimen!AD15</f>
        <v>76</v>
      </c>
      <c r="H13" s="2">
        <v>8</v>
      </c>
      <c r="I13" s="33" t="s">
        <v>69</v>
      </c>
      <c r="J13" s="2">
        <f>Kontrol!AC15</f>
        <v>20</v>
      </c>
      <c r="K13" s="21">
        <f>Kontrol!AD15</f>
        <v>80</v>
      </c>
      <c r="M13" s="32">
        <v>8</v>
      </c>
      <c r="N13" s="32">
        <v>72</v>
      </c>
      <c r="O13" s="32">
        <v>84</v>
      </c>
    </row>
    <row r="14" spans="2:19" ht="15.75">
      <c r="B14" s="2">
        <v>9</v>
      </c>
      <c r="C14" s="33" t="s">
        <v>60</v>
      </c>
      <c r="D14" s="2">
        <f>Eksperimen!AC16</f>
        <v>20</v>
      </c>
      <c r="E14" s="21">
        <f>Eksperimen!AD16</f>
        <v>80</v>
      </c>
      <c r="H14" s="2">
        <v>9</v>
      </c>
      <c r="I14" s="33" t="s">
        <v>70</v>
      </c>
      <c r="J14" s="2">
        <f>Kontrol!AC16</f>
        <v>19</v>
      </c>
      <c r="K14" s="21">
        <f>Kontrol!AD16</f>
        <v>76</v>
      </c>
      <c r="M14" s="32">
        <v>9</v>
      </c>
      <c r="N14" s="32">
        <v>72</v>
      </c>
      <c r="O14" s="32">
        <v>84</v>
      </c>
    </row>
    <row r="15" spans="2:19" ht="15.75">
      <c r="B15" s="2">
        <v>10</v>
      </c>
      <c r="C15" s="33" t="s">
        <v>61</v>
      </c>
      <c r="D15" s="2">
        <f>Eksperimen!AC17</f>
        <v>21</v>
      </c>
      <c r="E15" s="21">
        <f>Eksperimen!AD17</f>
        <v>84</v>
      </c>
      <c r="H15" s="2">
        <v>10</v>
      </c>
      <c r="I15" s="33" t="s">
        <v>71</v>
      </c>
      <c r="J15" s="2">
        <f>Kontrol!AC17</f>
        <v>17</v>
      </c>
      <c r="K15" s="21">
        <f>Kontrol!AD17</f>
        <v>68</v>
      </c>
      <c r="M15" s="32">
        <v>10</v>
      </c>
      <c r="N15" s="32">
        <v>80</v>
      </c>
      <c r="O15" s="32">
        <v>88</v>
      </c>
    </row>
    <row r="16" spans="2:19" ht="15.75">
      <c r="B16" s="72" t="s">
        <v>26</v>
      </c>
      <c r="C16" s="72"/>
      <c r="D16" s="2">
        <f>MAX(D6:D15)</f>
        <v>22</v>
      </c>
      <c r="E16" s="2">
        <f>MAX(E6:E15)</f>
        <v>88</v>
      </c>
      <c r="H16" s="2">
        <v>11</v>
      </c>
      <c r="I16" s="33" t="s">
        <v>72</v>
      </c>
      <c r="J16" s="2">
        <f>Kontrol!AC18</f>
        <v>19</v>
      </c>
      <c r="K16" s="21">
        <f>Kontrol!AD18</f>
        <v>76</v>
      </c>
      <c r="M16" s="32">
        <v>11</v>
      </c>
      <c r="N16" s="32">
        <v>80</v>
      </c>
      <c r="O16" s="32"/>
    </row>
    <row r="17" spans="2:15" ht="15.75">
      <c r="B17" s="72" t="s">
        <v>27</v>
      </c>
      <c r="C17" s="72"/>
      <c r="D17" s="2">
        <f>MIN(D6:D15)</f>
        <v>19</v>
      </c>
      <c r="E17" s="2">
        <f>MIN(E6:E15)</f>
        <v>76</v>
      </c>
      <c r="H17" s="2">
        <v>12</v>
      </c>
      <c r="I17" s="33" t="s">
        <v>73</v>
      </c>
      <c r="J17" s="2">
        <f>Kontrol!AC19</f>
        <v>17</v>
      </c>
      <c r="K17" s="21">
        <f>Kontrol!AD19</f>
        <v>68</v>
      </c>
      <c r="M17" s="32">
        <v>12</v>
      </c>
      <c r="N17" s="32">
        <v>84</v>
      </c>
      <c r="O17" s="32"/>
    </row>
    <row r="18" spans="2:15">
      <c r="B18" s="72" t="s">
        <v>28</v>
      </c>
      <c r="C18" s="72"/>
      <c r="D18" s="22">
        <f>AVERAGE(D6:D15)</f>
        <v>20.3</v>
      </c>
      <c r="E18" s="22">
        <f>AVERAGE(E6:E15)</f>
        <v>81.2</v>
      </c>
      <c r="H18" s="55" t="s">
        <v>26</v>
      </c>
      <c r="I18" s="56"/>
      <c r="J18" s="2">
        <f>MAX(J6:J17)</f>
        <v>21</v>
      </c>
      <c r="K18" s="2">
        <f>MAX(K6:K17)</f>
        <v>84</v>
      </c>
      <c r="M18" s="37" t="s">
        <v>46</v>
      </c>
      <c r="N18" s="22">
        <f>AVERAGE(N6:N17)</f>
        <v>72.666666666666671</v>
      </c>
      <c r="O18" s="22">
        <f>AVERAGE(O6:O15)</f>
        <v>81.2</v>
      </c>
    </row>
    <row r="19" spans="2:15">
      <c r="B19" s="72" t="s">
        <v>29</v>
      </c>
      <c r="C19" s="72"/>
      <c r="D19" s="2">
        <f>MEDIAN(D6:D15)</f>
        <v>20.5</v>
      </c>
      <c r="E19" s="2">
        <f>MEDIAN(E6:E15)</f>
        <v>82</v>
      </c>
      <c r="F19" s="50"/>
      <c r="H19" s="55" t="s">
        <v>27</v>
      </c>
      <c r="I19" s="56"/>
      <c r="J19" s="2">
        <f>MIN(J6:J17)</f>
        <v>16</v>
      </c>
      <c r="K19" s="2">
        <f>MIN(K6:K17)</f>
        <v>64</v>
      </c>
      <c r="M19" s="40" t="s">
        <v>47</v>
      </c>
      <c r="N19" s="73">
        <f>(O18-N18)/N18</f>
        <v>0.11743119266055042</v>
      </c>
      <c r="O19" s="74"/>
    </row>
    <row r="20" spans="2:15">
      <c r="B20" s="72" t="s">
        <v>30</v>
      </c>
      <c r="C20" s="72"/>
      <c r="D20" s="2">
        <f>MODE(D6:D15)</f>
        <v>21</v>
      </c>
      <c r="E20" s="2">
        <f>MODE(E6:E15)</f>
        <v>84</v>
      </c>
      <c r="F20" s="50"/>
      <c r="H20" s="55" t="s">
        <v>28</v>
      </c>
      <c r="I20" s="56"/>
      <c r="J20" s="22">
        <f>AVERAGE(J6:J17)</f>
        <v>18.166666666666668</v>
      </c>
      <c r="K20" s="22">
        <f>AVERAGE(K6:K17)</f>
        <v>72.666666666666671</v>
      </c>
      <c r="M20" s="38"/>
      <c r="N20" s="38"/>
      <c r="O20" s="38"/>
    </row>
    <row r="21" spans="2:15">
      <c r="B21" s="72" t="s">
        <v>32</v>
      </c>
      <c r="C21" s="72"/>
      <c r="D21" s="24">
        <f>VAR(D6:D15)</f>
        <v>1.1222222222222626</v>
      </c>
      <c r="E21" s="24">
        <f>VAR(E6:E15)</f>
        <v>17.955555555556202</v>
      </c>
      <c r="H21" s="55" t="s">
        <v>29</v>
      </c>
      <c r="I21" s="56"/>
      <c r="J21" s="2">
        <f>MEDIAN(J6:J17)</f>
        <v>18</v>
      </c>
      <c r="K21" s="2">
        <f>MEDIAN(K6:K17)</f>
        <v>72</v>
      </c>
      <c r="M21" s="38"/>
      <c r="N21" s="38"/>
      <c r="O21" s="38"/>
    </row>
    <row r="22" spans="2:15">
      <c r="B22" s="72" t="s">
        <v>31</v>
      </c>
      <c r="C22" s="72"/>
      <c r="D22" s="24">
        <f>STDEV(D6:D15)</f>
        <v>1.0593499054713993</v>
      </c>
      <c r="E22" s="24">
        <f>STDEV(E6:E15)</f>
        <v>4.2373996218855972</v>
      </c>
      <c r="H22" s="55" t="s">
        <v>30</v>
      </c>
      <c r="I22" s="56"/>
      <c r="J22" s="2">
        <f>MODE(J6:J17)</f>
        <v>17</v>
      </c>
      <c r="K22" s="2">
        <f>MODE(K6:K17)</f>
        <v>68</v>
      </c>
      <c r="M22" s="38"/>
      <c r="N22" s="38"/>
      <c r="O22" s="38"/>
    </row>
    <row r="23" spans="2:15">
      <c r="B23" s="55" t="s">
        <v>33</v>
      </c>
      <c r="C23" s="56"/>
      <c r="D23" s="2">
        <f>COUNT(D6:D15)</f>
        <v>10</v>
      </c>
      <c r="E23" s="2">
        <f>COUNT(E6:E15)</f>
        <v>10</v>
      </c>
      <c r="H23" s="55" t="s">
        <v>32</v>
      </c>
      <c r="I23" s="56"/>
      <c r="J23" s="24">
        <f>VAR(J6:J17)</f>
        <v>2.696969696969683</v>
      </c>
      <c r="K23" s="24">
        <f>VAR(K6:K17)</f>
        <v>43.151515151514928</v>
      </c>
      <c r="M23" s="38"/>
      <c r="N23" s="38"/>
      <c r="O23" s="38"/>
    </row>
    <row r="24" spans="2:15">
      <c r="B24" s="72" t="s">
        <v>34</v>
      </c>
      <c r="C24" s="72"/>
      <c r="D24" s="40">
        <f>SUM(D6:D15)</f>
        <v>203</v>
      </c>
      <c r="E24" s="40">
        <f>SUM(E6:E15)</f>
        <v>812</v>
      </c>
      <c r="H24" s="55" t="s">
        <v>31</v>
      </c>
      <c r="I24" s="56"/>
      <c r="J24" s="24">
        <f>STDEV(J6:J17)</f>
        <v>1.6422453217986901</v>
      </c>
      <c r="K24" s="24">
        <f>STDEV(K6:K17)</f>
        <v>6.5689812871947604</v>
      </c>
      <c r="M24" s="38"/>
      <c r="N24" s="38"/>
      <c r="O24" s="38"/>
    </row>
    <row r="25" spans="2:15" ht="15.75">
      <c r="B25" s="38"/>
      <c r="C25" s="41"/>
      <c r="D25" s="38"/>
      <c r="E25" s="43"/>
      <c r="H25" s="55" t="s">
        <v>33</v>
      </c>
      <c r="I25" s="56"/>
      <c r="J25" s="2">
        <f>COUNT(J6:J17)</f>
        <v>12</v>
      </c>
      <c r="K25" s="2">
        <f>COUNT(K6:K17)</f>
        <v>12</v>
      </c>
      <c r="M25" s="38"/>
      <c r="N25" s="38"/>
      <c r="O25" s="38"/>
    </row>
    <row r="26" spans="2:15" ht="15.75">
      <c r="B26" s="38"/>
      <c r="C26" s="41"/>
      <c r="D26" s="38"/>
      <c r="E26" s="43"/>
      <c r="H26" s="55" t="s">
        <v>34</v>
      </c>
      <c r="I26" s="56"/>
      <c r="J26" s="40">
        <f>SUM(J6:J17)</f>
        <v>218</v>
      </c>
      <c r="K26" s="40">
        <f>SUM(K6:K17)</f>
        <v>872</v>
      </c>
      <c r="M26" s="38"/>
      <c r="N26" s="38"/>
      <c r="O26" s="38"/>
    </row>
    <row r="27" spans="2:15" ht="15.75">
      <c r="B27" s="38"/>
      <c r="C27" s="41"/>
      <c r="D27" s="38"/>
      <c r="E27" s="43"/>
      <c r="H27" s="38"/>
      <c r="I27" s="41"/>
      <c r="J27" s="38"/>
      <c r="K27" s="43"/>
      <c r="M27" s="38"/>
      <c r="N27" s="38"/>
      <c r="O27" s="38"/>
    </row>
    <row r="28" spans="2:15" ht="15.75">
      <c r="B28" s="38"/>
      <c r="C28" s="41"/>
      <c r="D28" s="38"/>
      <c r="E28" s="43"/>
      <c r="H28" s="38"/>
      <c r="I28" s="41"/>
      <c r="J28" s="38"/>
      <c r="K28" s="43"/>
    </row>
    <row r="29" spans="2:15" ht="15.75">
      <c r="B29" s="38"/>
      <c r="C29" s="41"/>
      <c r="D29" s="38"/>
      <c r="E29" s="43"/>
      <c r="H29" s="38"/>
      <c r="I29" s="41"/>
      <c r="J29" s="38"/>
      <c r="K29" s="43"/>
    </row>
    <row r="30" spans="2:15" ht="15.75">
      <c r="B30" s="38"/>
      <c r="C30" s="41"/>
      <c r="D30" s="38"/>
      <c r="E30" s="43"/>
      <c r="H30" s="38"/>
      <c r="I30" s="41"/>
      <c r="J30" s="38"/>
      <c r="K30" s="43"/>
      <c r="M30" s="38"/>
      <c r="N30" s="38"/>
      <c r="O30" s="38"/>
    </row>
    <row r="31" spans="2:15" ht="15.75">
      <c r="B31" s="38"/>
      <c r="C31" s="41"/>
      <c r="D31" s="38"/>
      <c r="E31" s="43"/>
      <c r="H31" s="38"/>
      <c r="I31" s="41"/>
      <c r="J31" s="38"/>
      <c r="K31" s="43"/>
      <c r="M31" s="38"/>
      <c r="N31" s="38"/>
      <c r="O31" s="38"/>
    </row>
  </sheetData>
  <mergeCells count="30">
    <mergeCell ref="M4:M5"/>
    <mergeCell ref="O4:O5"/>
    <mergeCell ref="N4:N5"/>
    <mergeCell ref="B23:C23"/>
    <mergeCell ref="H24:I24"/>
    <mergeCell ref="H20:I20"/>
    <mergeCell ref="H21:I21"/>
    <mergeCell ref="B16:C16"/>
    <mergeCell ref="B17:C17"/>
    <mergeCell ref="B18:C18"/>
    <mergeCell ref="H18:I18"/>
    <mergeCell ref="B19:C19"/>
    <mergeCell ref="H19:I19"/>
    <mergeCell ref="N19:O19"/>
    <mergeCell ref="B2:E2"/>
    <mergeCell ref="B4:B5"/>
    <mergeCell ref="C4:C5"/>
    <mergeCell ref="D4:E4"/>
    <mergeCell ref="B24:C24"/>
    <mergeCell ref="B20:C20"/>
    <mergeCell ref="B22:C22"/>
    <mergeCell ref="B21:C21"/>
    <mergeCell ref="H2:K2"/>
    <mergeCell ref="H26:I26"/>
    <mergeCell ref="H25:I25"/>
    <mergeCell ref="H23:I23"/>
    <mergeCell ref="H22:I22"/>
    <mergeCell ref="J4:K4"/>
    <mergeCell ref="I4:I5"/>
    <mergeCell ref="H4:H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O40"/>
  <sheetViews>
    <sheetView topLeftCell="A5" workbookViewId="0">
      <selection activeCell="O16" sqref="O16"/>
    </sheetView>
  </sheetViews>
  <sheetFormatPr defaultRowHeight="15"/>
  <cols>
    <col min="1" max="1" width="9.140625" style="8"/>
    <col min="2" max="2" width="19.42578125" style="6" customWidth="1"/>
    <col min="3" max="3" width="1.85546875" style="5" customWidth="1"/>
    <col min="4" max="4" width="7.7109375" style="6" customWidth="1"/>
    <col min="5" max="5" width="1.5703125" style="6" customWidth="1"/>
    <col min="6" max="6" width="7.5703125" style="6" customWidth="1"/>
    <col min="7" max="7" width="7.28515625" style="6" customWidth="1"/>
    <col min="8" max="8" width="2.5703125" style="6" customWidth="1"/>
    <col min="9" max="9" width="9.85546875" style="5" customWidth="1"/>
    <col min="10" max="10" width="9.140625" style="7" customWidth="1"/>
    <col min="11" max="11" width="11.7109375" style="7" customWidth="1"/>
    <col min="12" max="12" width="9.140625" style="6"/>
    <col min="13" max="16384" width="9.140625" style="8"/>
  </cols>
  <sheetData>
    <row r="1" spans="2:15">
      <c r="B1" s="4" t="s">
        <v>5</v>
      </c>
    </row>
    <row r="3" spans="2:15">
      <c r="B3" s="4" t="s">
        <v>37</v>
      </c>
    </row>
    <row r="5" spans="2:15">
      <c r="B5" s="6" t="s">
        <v>6</v>
      </c>
      <c r="C5" s="5" t="s">
        <v>7</v>
      </c>
      <c r="D5" s="5">
        <v>10</v>
      </c>
    </row>
    <row r="6" spans="2:15">
      <c r="B6" s="6" t="s">
        <v>8</v>
      </c>
      <c r="C6" s="5" t="s">
        <v>7</v>
      </c>
      <c r="D6" s="5">
        <f>'Rekap Data'!E16</f>
        <v>88</v>
      </c>
    </row>
    <row r="7" spans="2:15">
      <c r="B7" s="6" t="s">
        <v>9</v>
      </c>
      <c r="C7" s="5" t="s">
        <v>7</v>
      </c>
      <c r="D7" s="5">
        <f>'Rekap Data'!E17</f>
        <v>76</v>
      </c>
    </row>
    <row r="8" spans="2:15">
      <c r="B8" s="6" t="s">
        <v>10</v>
      </c>
      <c r="C8" s="5" t="s">
        <v>7</v>
      </c>
      <c r="D8" s="6" t="s">
        <v>11</v>
      </c>
      <c r="H8" s="5" t="s">
        <v>7</v>
      </c>
      <c r="I8" s="5">
        <f>D6-D7</f>
        <v>12</v>
      </c>
    </row>
    <row r="9" spans="2:15">
      <c r="B9" s="6" t="s">
        <v>12</v>
      </c>
      <c r="C9" s="5" t="s">
        <v>7</v>
      </c>
      <c r="D9" s="77" t="s">
        <v>13</v>
      </c>
      <c r="E9" s="77"/>
      <c r="F9" s="77"/>
      <c r="G9" s="77"/>
      <c r="H9" s="5" t="s">
        <v>7</v>
      </c>
      <c r="I9" s="9">
        <f>1+(3.3*LOG(D5))</f>
        <v>4.3</v>
      </c>
      <c r="J9" s="75" t="s">
        <v>14</v>
      </c>
      <c r="K9" s="75"/>
      <c r="L9" s="10">
        <v>5</v>
      </c>
    </row>
    <row r="10" spans="2:15">
      <c r="B10" s="6" t="s">
        <v>15</v>
      </c>
      <c r="C10" s="5" t="s">
        <v>7</v>
      </c>
      <c r="D10" s="76" t="s">
        <v>16</v>
      </c>
      <c r="E10" s="76"/>
      <c r="F10" s="76"/>
      <c r="G10" s="76"/>
      <c r="H10" s="5" t="s">
        <v>7</v>
      </c>
      <c r="I10" s="11">
        <f>I8/L9</f>
        <v>2.4</v>
      </c>
      <c r="L10" s="12"/>
      <c r="N10" s="13">
        <v>3</v>
      </c>
    </row>
    <row r="11" spans="2:15">
      <c r="D11" s="62" t="s">
        <v>17</v>
      </c>
      <c r="E11" s="62"/>
      <c r="F11" s="62"/>
      <c r="G11" s="62"/>
      <c r="I11" s="14"/>
    </row>
    <row r="13" spans="2:15">
      <c r="D13" s="78" t="s">
        <v>18</v>
      </c>
      <c r="E13" s="78"/>
      <c r="F13" s="78"/>
      <c r="G13" s="79" t="s">
        <v>3</v>
      </c>
      <c r="H13" s="79"/>
      <c r="I13" s="15" t="s">
        <v>19</v>
      </c>
      <c r="J13" s="16" t="s">
        <v>20</v>
      </c>
      <c r="K13" s="16" t="s">
        <v>75</v>
      </c>
      <c r="N13" s="45"/>
      <c r="O13" s="45"/>
    </row>
    <row r="14" spans="2:15">
      <c r="D14" s="17">
        <f>D7</f>
        <v>76</v>
      </c>
      <c r="E14" s="18" t="s">
        <v>21</v>
      </c>
      <c r="F14" s="19">
        <f t="shared" ref="F14:F17" si="0">D14+$N$10</f>
        <v>79</v>
      </c>
      <c r="G14" s="79">
        <f>F14-((F14-D14)/2)</f>
        <v>77.5</v>
      </c>
      <c r="H14" s="79"/>
      <c r="I14" s="15">
        <v>4</v>
      </c>
      <c r="J14" s="16">
        <f ca="1">(I14/$I$18)*100</f>
        <v>40</v>
      </c>
      <c r="K14" s="16">
        <f ca="1">J14</f>
        <v>40</v>
      </c>
      <c r="N14" s="46"/>
      <c r="O14" s="44"/>
    </row>
    <row r="15" spans="2:15">
      <c r="D15" s="17">
        <f>F14+1</f>
        <v>80</v>
      </c>
      <c r="E15" s="18" t="s">
        <v>21</v>
      </c>
      <c r="F15" s="19">
        <f t="shared" si="0"/>
        <v>83</v>
      </c>
      <c r="G15" s="79">
        <f t="shared" ref="G15:G16" si="1">F15-((F15-D15)/2)</f>
        <v>81.5</v>
      </c>
      <c r="H15" s="79"/>
      <c r="I15" s="15">
        <v>2</v>
      </c>
      <c r="J15" s="16">
        <f ca="1">(I15/$I$18)*100</f>
        <v>20</v>
      </c>
      <c r="K15" s="16">
        <f ca="1">K14+J15</f>
        <v>60</v>
      </c>
      <c r="N15" s="46"/>
      <c r="O15" s="44"/>
    </row>
    <row r="16" spans="2:15">
      <c r="D16" s="17">
        <f t="shared" ref="D16" si="2">F15+1</f>
        <v>84</v>
      </c>
      <c r="E16" s="18" t="s">
        <v>21</v>
      </c>
      <c r="F16" s="19">
        <f t="shared" si="0"/>
        <v>87</v>
      </c>
      <c r="G16" s="79">
        <f t="shared" si="1"/>
        <v>85.5</v>
      </c>
      <c r="H16" s="79"/>
      <c r="I16" s="15">
        <v>2</v>
      </c>
      <c r="J16" s="16">
        <f ca="1">(I16/$I$18)*100</f>
        <v>20</v>
      </c>
      <c r="K16" s="16">
        <f t="shared" ref="K16:K17" ca="1" si="3">K15+J16</f>
        <v>80</v>
      </c>
      <c r="N16" s="46"/>
      <c r="O16" s="44"/>
    </row>
    <row r="17" spans="2:15">
      <c r="D17" s="17">
        <f>F16+1</f>
        <v>88</v>
      </c>
      <c r="E17" s="18" t="s">
        <v>21</v>
      </c>
      <c r="F17" s="19">
        <f t="shared" si="0"/>
        <v>91</v>
      </c>
      <c r="G17" s="79">
        <f t="shared" ref="G17" si="4">F17-((F17-D17)/2)</f>
        <v>89.5</v>
      </c>
      <c r="H17" s="79"/>
      <c r="I17" s="15">
        <v>2</v>
      </c>
      <c r="J17" s="16">
        <f ca="1">(I17/$I$18)*100</f>
        <v>20</v>
      </c>
      <c r="K17" s="16">
        <f t="shared" ca="1" si="3"/>
        <v>100</v>
      </c>
      <c r="N17" s="47"/>
      <c r="O17" s="44"/>
    </row>
    <row r="18" spans="2:15">
      <c r="D18" s="79" t="s">
        <v>22</v>
      </c>
      <c r="E18" s="79"/>
      <c r="F18" s="79"/>
      <c r="G18" s="79"/>
      <c r="H18" s="79"/>
      <c r="I18" s="49">
        <f ca="1">SUM(I14:I19)</f>
        <v>10</v>
      </c>
      <c r="J18" s="16">
        <f ca="1">SUM(J14:J19)</f>
        <v>100</v>
      </c>
      <c r="K18" s="16"/>
    </row>
    <row r="19" spans="2:15">
      <c r="D19" s="51"/>
      <c r="E19" s="52"/>
      <c r="F19" s="53"/>
      <c r="G19" s="62"/>
      <c r="H19" s="62"/>
      <c r="I19" s="48"/>
      <c r="J19" s="54"/>
      <c r="K19" s="54"/>
    </row>
    <row r="23" spans="2:15">
      <c r="B23" s="4" t="s">
        <v>38</v>
      </c>
    </row>
    <row r="25" spans="2:15">
      <c r="B25" s="6" t="s">
        <v>6</v>
      </c>
      <c r="C25" s="5" t="s">
        <v>7</v>
      </c>
      <c r="D25" s="5">
        <v>12</v>
      </c>
    </row>
    <row r="26" spans="2:15">
      <c r="B26" s="6" t="s">
        <v>8</v>
      </c>
      <c r="C26" s="5" t="s">
        <v>7</v>
      </c>
      <c r="D26" s="27">
        <f>'Rekap Data'!K18</f>
        <v>84</v>
      </c>
    </row>
    <row r="27" spans="2:15">
      <c r="B27" s="6" t="s">
        <v>9</v>
      </c>
      <c r="C27" s="5" t="s">
        <v>7</v>
      </c>
      <c r="D27" s="27">
        <f>'Rekap Data'!K19</f>
        <v>64</v>
      </c>
    </row>
    <row r="28" spans="2:15">
      <c r="B28" s="6" t="s">
        <v>10</v>
      </c>
      <c r="C28" s="5" t="s">
        <v>7</v>
      </c>
      <c r="D28" s="6" t="s">
        <v>11</v>
      </c>
      <c r="H28" s="5" t="s">
        <v>7</v>
      </c>
      <c r="I28" s="5">
        <f>D26-D27</f>
        <v>20</v>
      </c>
    </row>
    <row r="29" spans="2:15">
      <c r="B29" s="6" t="s">
        <v>12</v>
      </c>
      <c r="C29" s="5" t="s">
        <v>7</v>
      </c>
      <c r="D29" s="77" t="s">
        <v>13</v>
      </c>
      <c r="E29" s="77"/>
      <c r="F29" s="77"/>
      <c r="G29" s="77"/>
      <c r="H29" s="5" t="s">
        <v>7</v>
      </c>
      <c r="I29" s="9">
        <f>1+(3.3*LOG(D25))</f>
        <v>4.5612981119571625</v>
      </c>
      <c r="J29" s="75" t="s">
        <v>14</v>
      </c>
      <c r="K29" s="75"/>
      <c r="L29" s="10">
        <v>5</v>
      </c>
    </row>
    <row r="30" spans="2:15">
      <c r="B30" s="6" t="s">
        <v>15</v>
      </c>
      <c r="C30" s="5" t="s">
        <v>7</v>
      </c>
      <c r="D30" s="76" t="s">
        <v>16</v>
      </c>
      <c r="E30" s="76"/>
      <c r="F30" s="76"/>
      <c r="G30" s="76"/>
      <c r="H30" s="5" t="s">
        <v>7</v>
      </c>
      <c r="I30" s="11">
        <f>I28/L29</f>
        <v>4</v>
      </c>
      <c r="L30" s="12"/>
      <c r="N30" s="13">
        <v>5</v>
      </c>
    </row>
    <row r="31" spans="2:15">
      <c r="D31" s="62" t="s">
        <v>17</v>
      </c>
      <c r="E31" s="62"/>
      <c r="F31" s="62"/>
      <c r="G31" s="62"/>
      <c r="I31" s="14"/>
    </row>
    <row r="33" spans="4:11">
      <c r="D33" s="78" t="s">
        <v>18</v>
      </c>
      <c r="E33" s="78"/>
      <c r="F33" s="78"/>
      <c r="G33" s="79" t="s">
        <v>3</v>
      </c>
      <c r="H33" s="79"/>
      <c r="I33" s="15" t="s">
        <v>19</v>
      </c>
      <c r="J33" s="16" t="s">
        <v>20</v>
      </c>
      <c r="K33" s="16" t="s">
        <v>75</v>
      </c>
    </row>
    <row r="34" spans="4:11">
      <c r="D34" s="17">
        <f>D27</f>
        <v>64</v>
      </c>
      <c r="E34" s="18" t="s">
        <v>21</v>
      </c>
      <c r="F34" s="19">
        <f t="shared" ref="F34:F39" si="5">D34+$N$10</f>
        <v>67</v>
      </c>
      <c r="G34" s="79">
        <f>F34-((F34-D34)/2)</f>
        <v>65.5</v>
      </c>
      <c r="H34" s="79"/>
      <c r="I34" s="15">
        <v>3</v>
      </c>
      <c r="J34" s="16">
        <f>(I34/$I$40)*100</f>
        <v>25</v>
      </c>
      <c r="K34" s="16">
        <f>J34</f>
        <v>25</v>
      </c>
    </row>
    <row r="35" spans="4:11">
      <c r="D35" s="17">
        <f>F34+1</f>
        <v>68</v>
      </c>
      <c r="E35" s="18" t="s">
        <v>21</v>
      </c>
      <c r="F35" s="19">
        <f t="shared" si="5"/>
        <v>71</v>
      </c>
      <c r="G35" s="79">
        <f t="shared" ref="G35:G39" si="6">F35-((F35-D35)/2)</f>
        <v>69.5</v>
      </c>
      <c r="H35" s="79"/>
      <c r="I35" s="15">
        <v>3</v>
      </c>
      <c r="J35" s="16">
        <f t="shared" ref="J35:J39" si="7">(I35/$I$40)*100</f>
        <v>25</v>
      </c>
      <c r="K35" s="16">
        <f>K34+J35</f>
        <v>50</v>
      </c>
    </row>
    <row r="36" spans="4:11">
      <c r="D36" s="17">
        <f t="shared" ref="D36:D39" si="8">F35+1</f>
        <v>72</v>
      </c>
      <c r="E36" s="18" t="s">
        <v>21</v>
      </c>
      <c r="F36" s="19">
        <f t="shared" si="5"/>
        <v>75</v>
      </c>
      <c r="G36" s="79">
        <f t="shared" si="6"/>
        <v>73.5</v>
      </c>
      <c r="H36" s="79"/>
      <c r="I36" s="15">
        <v>2</v>
      </c>
      <c r="J36" s="16">
        <f t="shared" si="7"/>
        <v>16.666666666666664</v>
      </c>
      <c r="K36" s="16">
        <f t="shared" ref="K36:K39" si="9">K35+J36</f>
        <v>66.666666666666657</v>
      </c>
    </row>
    <row r="37" spans="4:11">
      <c r="D37" s="17">
        <f t="shared" ref="D37" si="10">F36+1</f>
        <v>76</v>
      </c>
      <c r="E37" s="18" t="s">
        <v>21</v>
      </c>
      <c r="F37" s="19">
        <f t="shared" si="5"/>
        <v>79</v>
      </c>
      <c r="G37" s="79">
        <f t="shared" ref="G37" si="11">F37-((F37-D37)/2)</f>
        <v>77.5</v>
      </c>
      <c r="H37" s="79"/>
      <c r="I37" s="15">
        <v>0</v>
      </c>
      <c r="J37" s="16">
        <f t="shared" si="7"/>
        <v>0</v>
      </c>
      <c r="K37" s="16">
        <f t="shared" si="9"/>
        <v>66.666666666666657</v>
      </c>
    </row>
    <row r="38" spans="4:11">
      <c r="D38" s="17">
        <f>F37+1</f>
        <v>80</v>
      </c>
      <c r="E38" s="18" t="s">
        <v>21</v>
      </c>
      <c r="F38" s="19">
        <f t="shared" si="5"/>
        <v>83</v>
      </c>
      <c r="G38" s="79">
        <f t="shared" si="6"/>
        <v>81.5</v>
      </c>
      <c r="H38" s="79"/>
      <c r="I38" s="15">
        <v>2</v>
      </c>
      <c r="J38" s="16">
        <f t="shared" si="7"/>
        <v>16.666666666666664</v>
      </c>
      <c r="K38" s="16">
        <f t="shared" si="9"/>
        <v>83.333333333333314</v>
      </c>
    </row>
    <row r="39" spans="4:11">
      <c r="D39" s="17">
        <f t="shared" si="8"/>
        <v>84</v>
      </c>
      <c r="E39" s="18" t="s">
        <v>21</v>
      </c>
      <c r="F39" s="19">
        <f t="shared" si="5"/>
        <v>87</v>
      </c>
      <c r="G39" s="79">
        <f t="shared" si="6"/>
        <v>85.5</v>
      </c>
      <c r="H39" s="79"/>
      <c r="I39" s="15">
        <v>2</v>
      </c>
      <c r="J39" s="16">
        <f t="shared" si="7"/>
        <v>16.666666666666664</v>
      </c>
      <c r="K39" s="16">
        <f t="shared" si="9"/>
        <v>99.999999999999972</v>
      </c>
    </row>
    <row r="40" spans="4:11">
      <c r="D40" s="80" t="s">
        <v>22</v>
      </c>
      <c r="E40" s="80"/>
      <c r="F40" s="80"/>
      <c r="G40" s="79"/>
      <c r="H40" s="79"/>
      <c r="I40" s="15">
        <f>SUM(I34:I39)</f>
        <v>12</v>
      </c>
      <c r="J40" s="16">
        <f>SUM(J34:J39)</f>
        <v>99.999999999999972</v>
      </c>
      <c r="K40" s="16"/>
    </row>
  </sheetData>
  <mergeCells count="25">
    <mergeCell ref="G38:H38"/>
    <mergeCell ref="G39:H39"/>
    <mergeCell ref="G19:H19"/>
    <mergeCell ref="G17:H17"/>
    <mergeCell ref="D40:H40"/>
    <mergeCell ref="D29:G29"/>
    <mergeCell ref="G37:H37"/>
    <mergeCell ref="G34:H34"/>
    <mergeCell ref="G35:H35"/>
    <mergeCell ref="G36:H36"/>
    <mergeCell ref="D33:F33"/>
    <mergeCell ref="G33:H33"/>
    <mergeCell ref="J29:K29"/>
    <mergeCell ref="D30:G30"/>
    <mergeCell ref="D31:G31"/>
    <mergeCell ref="D9:G9"/>
    <mergeCell ref="J9:K9"/>
    <mergeCell ref="D10:G10"/>
    <mergeCell ref="D11:G11"/>
    <mergeCell ref="D13:F13"/>
    <mergeCell ref="G13:H13"/>
    <mergeCell ref="G14:H14"/>
    <mergeCell ref="G15:H15"/>
    <mergeCell ref="G16:H16"/>
    <mergeCell ref="D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Eksperimen</vt:lpstr>
      <vt:lpstr>Kontrol</vt:lpstr>
      <vt:lpstr>Rekap Data</vt:lpstr>
      <vt:lpstr>Kelas Interval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 SPSS</dc:creator>
  <cp:lastModifiedBy>Bahagia</cp:lastModifiedBy>
  <dcterms:created xsi:type="dcterms:W3CDTF">2017-05-28T23:28:37Z</dcterms:created>
  <dcterms:modified xsi:type="dcterms:W3CDTF">2020-03-11T05:00:11Z</dcterms:modified>
</cp:coreProperties>
</file>